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 activeTab="12"/>
  </bookViews>
  <sheets>
    <sheet name="УКАЗАНИЯ" sheetId="15" r:id="rId1"/>
    <sheet name="365" sheetId="2" r:id="rId2"/>
    <sheet name="ПР1" sheetId="4" r:id="rId3"/>
    <sheet name="ПР2" sheetId="5" r:id="rId4"/>
    <sheet name="ПР5" sheetId="6" r:id="rId5"/>
    <sheet name="ПР6" sheetId="7" r:id="rId6"/>
    <sheet name="ПР9" sheetId="8" r:id="rId7"/>
    <sheet name="ПР11" sheetId="9" r:id="rId8"/>
    <sheet name="366" sheetId="10" r:id="rId9"/>
    <sheet name="367" sheetId="11" r:id="rId10"/>
    <sheet name="370" sheetId="12" r:id="rId11"/>
    <sheet name="372" sheetId="13" r:id="rId12"/>
    <sheet name="372-р" sheetId="14" r:id="rId13"/>
    <sheet name="Лист3" sheetId="3" r:id="rId14"/>
  </sheets>
  <calcPr calcId="145621"/>
</workbook>
</file>

<file path=xl/calcChain.xml><?xml version="1.0" encoding="utf-8"?>
<calcChain xmlns="http://schemas.openxmlformats.org/spreadsheetml/2006/main">
  <c r="O16" i="11" l="1"/>
  <c r="N16" i="11"/>
  <c r="M16" i="11"/>
  <c r="L16" i="11"/>
  <c r="O38" i="10" l="1"/>
  <c r="N38" i="10"/>
  <c r="M38" i="10"/>
  <c r="L38" i="10"/>
  <c r="N19" i="10"/>
  <c r="M19" i="10"/>
  <c r="J19" i="10"/>
  <c r="E30" i="9" l="1"/>
  <c r="D30" i="9"/>
  <c r="E29" i="9"/>
  <c r="D29" i="9"/>
  <c r="E28" i="9"/>
  <c r="D28" i="9"/>
  <c r="I87" i="8" l="1"/>
  <c r="H87" i="8"/>
  <c r="G87" i="8"/>
  <c r="F87" i="8"/>
  <c r="E87" i="8"/>
  <c r="D87" i="8"/>
  <c r="I86" i="8"/>
  <c r="H86" i="8"/>
  <c r="G86" i="8"/>
  <c r="F86" i="8"/>
  <c r="E86" i="8"/>
  <c r="D86" i="8"/>
  <c r="I85" i="8"/>
  <c r="H85" i="8"/>
  <c r="G85" i="8"/>
  <c r="F85" i="8"/>
  <c r="E85" i="8"/>
  <c r="D85" i="8"/>
  <c r="I84" i="8"/>
  <c r="H84" i="8"/>
  <c r="G84" i="8"/>
  <c r="F84" i="8"/>
  <c r="E84" i="8"/>
  <c r="D84" i="8"/>
  <c r="I83" i="8"/>
  <c r="H83" i="8"/>
  <c r="G83" i="8"/>
  <c r="F83" i="8"/>
  <c r="E83" i="8"/>
  <c r="D83" i="8"/>
  <c r="I82" i="8"/>
  <c r="H82" i="8"/>
  <c r="G82" i="8"/>
  <c r="F82" i="8"/>
  <c r="E82" i="8"/>
  <c r="D82" i="8"/>
  <c r="I81" i="8"/>
  <c r="H81" i="8"/>
  <c r="G81" i="8"/>
  <c r="F81" i="8"/>
  <c r="E81" i="8"/>
  <c r="D81" i="8"/>
  <c r="L77" i="8"/>
  <c r="K77" i="8"/>
  <c r="L76" i="8"/>
  <c r="K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K68" i="8"/>
  <c r="L67" i="8"/>
  <c r="K67" i="8"/>
  <c r="L66" i="8"/>
  <c r="K66" i="8"/>
  <c r="L65" i="8"/>
  <c r="K65" i="8"/>
  <c r="L64" i="8"/>
  <c r="K64" i="8"/>
  <c r="L63" i="8"/>
  <c r="K63" i="8"/>
  <c r="L62" i="8"/>
  <c r="K62" i="8"/>
  <c r="L61" i="8"/>
  <c r="K61" i="8"/>
  <c r="L60" i="8"/>
  <c r="K60" i="8"/>
  <c r="L59" i="8"/>
  <c r="K59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D390" i="7" l="1"/>
  <c r="D389" i="7"/>
  <c r="D388" i="7"/>
  <c r="D387" i="7"/>
  <c r="D385" i="7"/>
  <c r="E359" i="7"/>
  <c r="D359" i="7"/>
  <c r="E358" i="7"/>
  <c r="D358" i="7"/>
  <c r="E357" i="7"/>
  <c r="D357" i="7"/>
  <c r="E356" i="7"/>
  <c r="D356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E327" i="7"/>
  <c r="D327" i="7"/>
  <c r="E326" i="7"/>
  <c r="D326" i="7"/>
  <c r="E325" i="7"/>
  <c r="D325" i="7"/>
  <c r="E324" i="7"/>
  <c r="D324" i="7"/>
  <c r="E323" i="7"/>
  <c r="D323" i="7"/>
  <c r="E322" i="7"/>
  <c r="D322" i="7"/>
  <c r="E321" i="7"/>
  <c r="D321" i="7"/>
  <c r="E320" i="7"/>
  <c r="D320" i="7"/>
  <c r="E319" i="7"/>
  <c r="D319" i="7"/>
  <c r="E318" i="7"/>
  <c r="D318" i="7"/>
  <c r="E317" i="7"/>
  <c r="D317" i="7"/>
  <c r="E316" i="7"/>
  <c r="D316" i="7"/>
  <c r="E315" i="7"/>
  <c r="D315" i="7"/>
  <c r="E314" i="7"/>
  <c r="D314" i="7"/>
  <c r="E313" i="7"/>
  <c r="D313" i="7"/>
  <c r="E312" i="7"/>
  <c r="D312" i="7"/>
  <c r="E311" i="7"/>
  <c r="D311" i="7"/>
  <c r="E310" i="7"/>
  <c r="D310" i="7"/>
  <c r="E309" i="7"/>
  <c r="D309" i="7"/>
  <c r="E308" i="7"/>
  <c r="D308" i="7"/>
  <c r="E307" i="7"/>
  <c r="D307" i="7"/>
  <c r="E306" i="7"/>
  <c r="D306" i="7"/>
  <c r="E305" i="7"/>
  <c r="D305" i="7"/>
  <c r="E304" i="7"/>
  <c r="D304" i="7"/>
  <c r="E303" i="7"/>
  <c r="D303" i="7"/>
  <c r="E302" i="7"/>
  <c r="D302" i="7"/>
  <c r="E301" i="7"/>
  <c r="D301" i="7"/>
  <c r="E300" i="7"/>
  <c r="D300" i="7"/>
  <c r="E299" i="7"/>
  <c r="D299" i="7"/>
  <c r="E298" i="7"/>
  <c r="D298" i="7"/>
  <c r="E297" i="7"/>
  <c r="D297" i="7"/>
  <c r="E296" i="7"/>
  <c r="D296" i="7"/>
  <c r="E295" i="7"/>
  <c r="D295" i="7"/>
  <c r="E294" i="7"/>
  <c r="D294" i="7"/>
  <c r="E293" i="7"/>
  <c r="D293" i="7"/>
  <c r="E292" i="7"/>
  <c r="D292" i="7"/>
  <c r="E291" i="7"/>
  <c r="D291" i="7"/>
  <c r="E290" i="7"/>
  <c r="D290" i="7"/>
  <c r="E289" i="7"/>
  <c r="D289" i="7"/>
  <c r="E288" i="7"/>
  <c r="D288" i="7"/>
  <c r="E287" i="7"/>
  <c r="D287" i="7"/>
  <c r="E286" i="7"/>
  <c r="D286" i="7"/>
  <c r="E285" i="7"/>
  <c r="D285" i="7"/>
  <c r="E284" i="7"/>
  <c r="D284" i="7"/>
  <c r="E283" i="7"/>
  <c r="D283" i="7"/>
  <c r="E282" i="7"/>
  <c r="D282" i="7"/>
  <c r="E281" i="7"/>
  <c r="D281" i="7"/>
  <c r="E280" i="7"/>
  <c r="D280" i="7"/>
  <c r="E279" i="7"/>
  <c r="D279" i="7"/>
  <c r="E278" i="7"/>
  <c r="D278" i="7"/>
  <c r="E277" i="7"/>
  <c r="D277" i="7"/>
  <c r="E276" i="7"/>
  <c r="D276" i="7"/>
  <c r="E275" i="7"/>
  <c r="D275" i="7"/>
  <c r="E274" i="7"/>
  <c r="D274" i="7"/>
  <c r="E273" i="7"/>
  <c r="D273" i="7"/>
  <c r="E272" i="7"/>
  <c r="D272" i="7"/>
  <c r="E271" i="7"/>
  <c r="D271" i="7"/>
  <c r="E270" i="7"/>
  <c r="D270" i="7"/>
  <c r="E269" i="7"/>
  <c r="D269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H394" i="6" l="1"/>
  <c r="E394" i="6"/>
  <c r="D394" i="6"/>
  <c r="H393" i="6"/>
  <c r="E393" i="6"/>
  <c r="D393" i="6"/>
  <c r="H392" i="6"/>
  <c r="E392" i="6"/>
  <c r="D392" i="6"/>
  <c r="H391" i="6"/>
  <c r="E391" i="6"/>
  <c r="D391" i="6"/>
  <c r="E390" i="6"/>
  <c r="D389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F361" i="6"/>
  <c r="E361" i="6"/>
  <c r="D361" i="6"/>
  <c r="F360" i="6"/>
  <c r="E360" i="6"/>
  <c r="D360" i="6"/>
  <c r="F359" i="6"/>
  <c r="E359" i="6"/>
  <c r="D359" i="6"/>
  <c r="F358" i="6"/>
  <c r="E358" i="6"/>
  <c r="D358" i="6"/>
  <c r="I355" i="6"/>
  <c r="H355" i="6"/>
  <c r="I354" i="6"/>
  <c r="H354" i="6"/>
  <c r="I353" i="6"/>
  <c r="H353" i="6"/>
  <c r="I352" i="6"/>
  <c r="H352" i="6"/>
  <c r="I351" i="6"/>
  <c r="H351" i="6"/>
  <c r="I350" i="6"/>
  <c r="H350" i="6"/>
  <c r="I349" i="6"/>
  <c r="H349" i="6"/>
  <c r="I348" i="6"/>
  <c r="H348" i="6"/>
  <c r="I347" i="6"/>
  <c r="H347" i="6"/>
  <c r="I346" i="6"/>
  <c r="H346" i="6"/>
  <c r="I345" i="6"/>
  <c r="H345" i="6"/>
  <c r="I344" i="6"/>
  <c r="H344" i="6"/>
  <c r="I343" i="6"/>
  <c r="H343" i="6"/>
  <c r="I342" i="6"/>
  <c r="H342" i="6"/>
  <c r="I341" i="6"/>
  <c r="H341" i="6"/>
  <c r="F328" i="6"/>
  <c r="E328" i="6"/>
  <c r="D328" i="6"/>
  <c r="F327" i="6"/>
  <c r="E327" i="6"/>
  <c r="D327" i="6"/>
  <c r="F326" i="6"/>
  <c r="E326" i="6"/>
  <c r="D326" i="6"/>
  <c r="F325" i="6"/>
  <c r="E325" i="6"/>
  <c r="D325" i="6"/>
  <c r="F324" i="6"/>
  <c r="E324" i="6"/>
  <c r="D324" i="6"/>
  <c r="F323" i="6"/>
  <c r="E323" i="6"/>
  <c r="D323" i="6"/>
  <c r="F322" i="6"/>
  <c r="E322" i="6"/>
  <c r="D322" i="6"/>
  <c r="F321" i="6"/>
  <c r="E321" i="6"/>
  <c r="D321" i="6"/>
  <c r="F320" i="6"/>
  <c r="E320" i="6"/>
  <c r="D320" i="6"/>
  <c r="F319" i="6"/>
  <c r="E319" i="6"/>
  <c r="D319" i="6"/>
  <c r="F318" i="6"/>
  <c r="E318" i="6"/>
  <c r="D318" i="6"/>
  <c r="F317" i="6"/>
  <c r="E317" i="6"/>
  <c r="D317" i="6"/>
  <c r="F316" i="6"/>
  <c r="E316" i="6"/>
  <c r="D316" i="6"/>
  <c r="F315" i="6"/>
  <c r="E315" i="6"/>
  <c r="D315" i="6"/>
  <c r="F314" i="6"/>
  <c r="E314" i="6"/>
  <c r="D314" i="6"/>
  <c r="F313" i="6"/>
  <c r="E313" i="6"/>
  <c r="D313" i="6"/>
  <c r="F312" i="6"/>
  <c r="E312" i="6"/>
  <c r="D312" i="6"/>
  <c r="F311" i="6"/>
  <c r="E311" i="6"/>
  <c r="D311" i="6"/>
  <c r="F310" i="6"/>
  <c r="E310" i="6"/>
  <c r="D310" i="6"/>
  <c r="F309" i="6"/>
  <c r="E309" i="6"/>
  <c r="D309" i="6"/>
  <c r="F308" i="6"/>
  <c r="E308" i="6"/>
  <c r="D308" i="6"/>
  <c r="F307" i="6"/>
  <c r="E307" i="6"/>
  <c r="D307" i="6"/>
  <c r="F306" i="6"/>
  <c r="E306" i="6"/>
  <c r="D306" i="6"/>
  <c r="F305" i="6"/>
  <c r="E305" i="6"/>
  <c r="D305" i="6"/>
  <c r="F304" i="6"/>
  <c r="E304" i="6"/>
  <c r="D304" i="6"/>
  <c r="F303" i="6"/>
  <c r="E303" i="6"/>
  <c r="D303" i="6"/>
  <c r="F302" i="6"/>
  <c r="E302" i="6"/>
  <c r="D302" i="6"/>
  <c r="F301" i="6"/>
  <c r="E301" i="6"/>
  <c r="D301" i="6"/>
  <c r="F300" i="6"/>
  <c r="E300" i="6"/>
  <c r="D300" i="6"/>
  <c r="F299" i="6"/>
  <c r="E299" i="6"/>
  <c r="D299" i="6"/>
  <c r="F298" i="6"/>
  <c r="E298" i="6"/>
  <c r="D298" i="6"/>
  <c r="F297" i="6"/>
  <c r="E297" i="6"/>
  <c r="D297" i="6"/>
  <c r="F296" i="6"/>
  <c r="E296" i="6"/>
  <c r="D296" i="6"/>
  <c r="F295" i="6"/>
  <c r="E295" i="6"/>
  <c r="D295" i="6"/>
  <c r="F294" i="6"/>
  <c r="E294" i="6"/>
  <c r="D294" i="6"/>
  <c r="F293" i="6"/>
  <c r="E293" i="6"/>
  <c r="D293" i="6"/>
  <c r="F292" i="6"/>
  <c r="E292" i="6"/>
  <c r="D292" i="6"/>
  <c r="F291" i="6"/>
  <c r="E291" i="6"/>
  <c r="D291" i="6"/>
  <c r="F290" i="6"/>
  <c r="E290" i="6"/>
  <c r="D290" i="6"/>
  <c r="F289" i="6"/>
  <c r="E289" i="6"/>
  <c r="D289" i="6"/>
  <c r="F288" i="6"/>
  <c r="E288" i="6"/>
  <c r="D288" i="6"/>
  <c r="F287" i="6"/>
  <c r="E287" i="6"/>
  <c r="D287" i="6"/>
  <c r="F286" i="6"/>
  <c r="E286" i="6"/>
  <c r="D286" i="6"/>
  <c r="F285" i="6"/>
  <c r="E285" i="6"/>
  <c r="D285" i="6"/>
  <c r="F284" i="6"/>
  <c r="E284" i="6"/>
  <c r="D284" i="6"/>
  <c r="F283" i="6"/>
  <c r="E283" i="6"/>
  <c r="D283" i="6"/>
  <c r="F282" i="6"/>
  <c r="E282" i="6"/>
  <c r="D282" i="6"/>
  <c r="F281" i="6"/>
  <c r="E281" i="6"/>
  <c r="D281" i="6"/>
  <c r="F280" i="6"/>
  <c r="E280" i="6"/>
  <c r="D280" i="6"/>
  <c r="F279" i="6"/>
  <c r="E279" i="6"/>
  <c r="D279" i="6"/>
  <c r="F278" i="6"/>
  <c r="E278" i="6"/>
  <c r="D278" i="6"/>
  <c r="F277" i="6"/>
  <c r="E277" i="6"/>
  <c r="D277" i="6"/>
  <c r="F276" i="6"/>
  <c r="E276" i="6"/>
  <c r="D276" i="6"/>
  <c r="F275" i="6"/>
  <c r="E275" i="6"/>
  <c r="D275" i="6"/>
  <c r="F274" i="6"/>
  <c r="E274" i="6"/>
  <c r="D274" i="6"/>
  <c r="F273" i="6"/>
  <c r="E273" i="6"/>
  <c r="D273" i="6"/>
  <c r="F272" i="6"/>
  <c r="E272" i="6"/>
  <c r="D272" i="6"/>
  <c r="F271" i="6"/>
  <c r="E271" i="6"/>
  <c r="D271" i="6"/>
  <c r="F270" i="6"/>
  <c r="E270" i="6"/>
  <c r="D270" i="6"/>
  <c r="I261" i="6"/>
  <c r="H261" i="6"/>
  <c r="I260" i="6"/>
  <c r="H260" i="6"/>
  <c r="I259" i="6"/>
  <c r="H259" i="6"/>
  <c r="I258" i="6"/>
  <c r="H258" i="6"/>
  <c r="I257" i="6"/>
  <c r="H257" i="6"/>
  <c r="I256" i="6"/>
  <c r="H256" i="6"/>
  <c r="I255" i="6"/>
  <c r="H255" i="6"/>
  <c r="I254" i="6"/>
  <c r="H254" i="6"/>
  <c r="I253" i="6"/>
  <c r="H253" i="6"/>
  <c r="I252" i="6"/>
  <c r="H252" i="6"/>
  <c r="I251" i="6"/>
  <c r="H251" i="6"/>
  <c r="I250" i="6"/>
  <c r="H250" i="6"/>
  <c r="I249" i="6"/>
  <c r="H249" i="6"/>
  <c r="I248" i="6"/>
  <c r="H248" i="6"/>
  <c r="I247" i="6"/>
  <c r="H247" i="6"/>
  <c r="I246" i="6"/>
  <c r="H246" i="6"/>
  <c r="I245" i="6"/>
  <c r="H245" i="6"/>
  <c r="I244" i="6"/>
  <c r="H244" i="6"/>
  <c r="I243" i="6"/>
  <c r="H243" i="6"/>
  <c r="I242" i="6"/>
  <c r="H242" i="6"/>
  <c r="I241" i="6"/>
  <c r="H241" i="6"/>
  <c r="I240" i="6"/>
  <c r="H240" i="6"/>
  <c r="I239" i="6"/>
  <c r="H239" i="6"/>
  <c r="I238" i="6"/>
  <c r="H238" i="6"/>
  <c r="I237" i="6"/>
  <c r="H237" i="6"/>
  <c r="I236" i="6"/>
  <c r="H236" i="6"/>
  <c r="I235" i="6"/>
  <c r="H235" i="6"/>
  <c r="I234" i="6"/>
  <c r="H234" i="6"/>
  <c r="I233" i="6"/>
  <c r="H233" i="6"/>
  <c r="I232" i="6"/>
  <c r="H232" i="6"/>
  <c r="I231" i="6"/>
  <c r="H231" i="6"/>
  <c r="I230" i="6"/>
  <c r="H230" i="6"/>
  <c r="I229" i="6"/>
  <c r="H229" i="6"/>
  <c r="I228" i="6"/>
  <c r="H228" i="6"/>
  <c r="I227" i="6"/>
  <c r="H227" i="6"/>
  <c r="I226" i="6"/>
  <c r="H226" i="6"/>
  <c r="I225" i="6"/>
  <c r="H225" i="6"/>
  <c r="I224" i="6"/>
  <c r="H224" i="6"/>
  <c r="I223" i="6"/>
  <c r="H223" i="6"/>
  <c r="I222" i="6"/>
  <c r="H222" i="6"/>
  <c r="I221" i="6"/>
  <c r="H221" i="6"/>
  <c r="I220" i="6"/>
  <c r="H220" i="6"/>
  <c r="I219" i="6"/>
  <c r="H219" i="6"/>
  <c r="I218" i="6"/>
  <c r="H218" i="6"/>
  <c r="I217" i="6"/>
  <c r="H217" i="6"/>
  <c r="I216" i="6"/>
  <c r="H216" i="6"/>
  <c r="I215" i="6"/>
  <c r="H215" i="6"/>
  <c r="I214" i="6"/>
  <c r="H214" i="6"/>
  <c r="I213" i="6"/>
  <c r="H213" i="6"/>
  <c r="I212" i="6"/>
  <c r="H212" i="6"/>
  <c r="I211" i="6"/>
  <c r="H211" i="6"/>
  <c r="I210" i="6"/>
  <c r="H210" i="6"/>
  <c r="I209" i="6"/>
  <c r="H209" i="6"/>
  <c r="I208" i="6"/>
  <c r="H208" i="6"/>
  <c r="I207" i="6"/>
  <c r="H207" i="6"/>
  <c r="I206" i="6"/>
  <c r="H206" i="6"/>
  <c r="I205" i="6"/>
  <c r="H205" i="6"/>
  <c r="I204" i="6"/>
  <c r="H204" i="6"/>
  <c r="I203" i="6"/>
  <c r="H203" i="6"/>
  <c r="I202" i="6"/>
  <c r="H202" i="6"/>
  <c r="I201" i="6"/>
  <c r="H201" i="6"/>
  <c r="I200" i="6"/>
  <c r="H200" i="6"/>
  <c r="I199" i="6"/>
  <c r="H199" i="6"/>
  <c r="I198" i="6"/>
  <c r="H198" i="6"/>
  <c r="I197" i="6"/>
  <c r="H197" i="6"/>
  <c r="I196" i="6"/>
  <c r="H196" i="6"/>
  <c r="I195" i="6"/>
  <c r="H195" i="6"/>
  <c r="I194" i="6"/>
  <c r="H194" i="6"/>
  <c r="I193" i="6"/>
  <c r="H193" i="6"/>
  <c r="I192" i="6"/>
  <c r="H192" i="6"/>
  <c r="I191" i="6"/>
  <c r="H191" i="6"/>
  <c r="I190" i="6"/>
  <c r="H190" i="6"/>
  <c r="I189" i="6"/>
  <c r="H189" i="6"/>
  <c r="I188" i="6"/>
  <c r="H188" i="6"/>
  <c r="I187" i="6"/>
  <c r="H187" i="6"/>
  <c r="I186" i="6"/>
  <c r="H186" i="6"/>
  <c r="I185" i="6"/>
  <c r="H185" i="6"/>
  <c r="I184" i="6"/>
  <c r="H184" i="6"/>
  <c r="I183" i="6"/>
  <c r="H183" i="6"/>
  <c r="I182" i="6"/>
  <c r="H182" i="6"/>
  <c r="I181" i="6"/>
  <c r="H181" i="6"/>
  <c r="I180" i="6"/>
  <c r="H180" i="6"/>
  <c r="I179" i="6"/>
  <c r="H179" i="6"/>
  <c r="I178" i="6"/>
  <c r="H178" i="6"/>
  <c r="I177" i="6"/>
  <c r="H177" i="6"/>
  <c r="I176" i="6"/>
  <c r="H176" i="6"/>
  <c r="I175" i="6"/>
  <c r="H175" i="6"/>
  <c r="I174" i="6"/>
  <c r="H174" i="6"/>
  <c r="I173" i="6"/>
  <c r="H173" i="6"/>
  <c r="I172" i="6"/>
  <c r="H172" i="6"/>
  <c r="I171" i="6"/>
  <c r="H171" i="6"/>
  <c r="I170" i="6"/>
  <c r="H170" i="6"/>
  <c r="I169" i="6"/>
  <c r="H169" i="6"/>
  <c r="I168" i="6"/>
  <c r="H168" i="6"/>
  <c r="I167" i="6"/>
  <c r="H167" i="6"/>
  <c r="I166" i="6"/>
  <c r="H166" i="6"/>
  <c r="I165" i="6"/>
  <c r="H165" i="6"/>
  <c r="I164" i="6"/>
  <c r="H164" i="6"/>
  <c r="I163" i="6"/>
  <c r="H163" i="6"/>
  <c r="I162" i="6"/>
  <c r="H162" i="6"/>
  <c r="I161" i="6"/>
  <c r="H161" i="6"/>
  <c r="I160" i="6"/>
  <c r="H160" i="6"/>
  <c r="I159" i="6"/>
  <c r="H159" i="6"/>
  <c r="I158" i="6"/>
  <c r="H158" i="6"/>
  <c r="I157" i="6"/>
  <c r="H157" i="6"/>
  <c r="I156" i="6"/>
  <c r="H156" i="6"/>
  <c r="I155" i="6"/>
  <c r="H155" i="6"/>
  <c r="I154" i="6"/>
  <c r="H154" i="6"/>
  <c r="I153" i="6"/>
  <c r="H153" i="6"/>
  <c r="I152" i="6"/>
  <c r="H152" i="6"/>
  <c r="I151" i="6"/>
  <c r="H151" i="6"/>
  <c r="I150" i="6"/>
  <c r="H150" i="6"/>
  <c r="I149" i="6"/>
  <c r="H149" i="6"/>
  <c r="I148" i="6"/>
  <c r="H148" i="6"/>
  <c r="I147" i="6"/>
  <c r="H147" i="6"/>
  <c r="I146" i="6"/>
  <c r="H146" i="6"/>
  <c r="I145" i="6"/>
  <c r="H145" i="6"/>
  <c r="I144" i="6"/>
  <c r="H144" i="6"/>
  <c r="I143" i="6"/>
  <c r="H143" i="6"/>
  <c r="I142" i="6"/>
  <c r="H142" i="6"/>
  <c r="I141" i="6"/>
  <c r="H141" i="6"/>
  <c r="I140" i="6"/>
  <c r="H140" i="6"/>
  <c r="I139" i="6"/>
  <c r="H139" i="6"/>
  <c r="I138" i="6"/>
  <c r="H138" i="6"/>
  <c r="I137" i="6"/>
  <c r="H137" i="6"/>
  <c r="I136" i="6"/>
  <c r="H136" i="6"/>
  <c r="I135" i="6"/>
  <c r="H135" i="6"/>
  <c r="I134" i="6"/>
  <c r="H134" i="6"/>
  <c r="I133" i="6"/>
  <c r="H133" i="6"/>
  <c r="I132" i="6"/>
  <c r="H132" i="6"/>
  <c r="I131" i="6"/>
  <c r="H131" i="6"/>
  <c r="I130" i="6"/>
  <c r="H130" i="6"/>
  <c r="I129" i="6"/>
  <c r="H129" i="6"/>
  <c r="I128" i="6"/>
  <c r="H128" i="6"/>
  <c r="I127" i="6"/>
  <c r="H127" i="6"/>
  <c r="I126" i="6"/>
  <c r="H126" i="6"/>
  <c r="I125" i="6"/>
  <c r="H125" i="6"/>
  <c r="I124" i="6"/>
  <c r="H124" i="6"/>
  <c r="I123" i="6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I112" i="6"/>
  <c r="H112" i="6"/>
  <c r="I111" i="6"/>
  <c r="H111" i="6"/>
  <c r="I110" i="6"/>
  <c r="H110" i="6"/>
  <c r="I109" i="6"/>
  <c r="H109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P17" i="5" l="1"/>
  <c r="O17" i="5"/>
  <c r="N17" i="5"/>
  <c r="M17" i="5"/>
  <c r="I405" i="2" l="1"/>
  <c r="H404" i="2"/>
  <c r="G403" i="2"/>
  <c r="F402" i="2"/>
  <c r="E401" i="2"/>
  <c r="D400" i="2"/>
  <c r="D375" i="2"/>
  <c r="D374" i="2"/>
  <c r="D373" i="2"/>
  <c r="D372" i="2"/>
  <c r="D371" i="2"/>
  <c r="D370" i="2"/>
  <c r="D209" i="2" l="1"/>
  <c r="D184" i="2"/>
  <c r="D138" i="2"/>
  <c r="D135" i="2"/>
  <c r="E580" i="2"/>
  <c r="D580" i="2"/>
  <c r="G578" i="2"/>
  <c r="G577" i="2"/>
  <c r="G576" i="2"/>
  <c r="G575" i="2"/>
  <c r="G574" i="2"/>
  <c r="G573" i="2"/>
  <c r="G572" i="2"/>
  <c r="G571" i="2"/>
  <c r="D546" i="2"/>
  <c r="D545" i="2"/>
  <c r="D520" i="2"/>
  <c r="D519" i="2"/>
  <c r="D518" i="2"/>
  <c r="D517" i="2"/>
  <c r="D460" i="2"/>
  <c r="D459" i="2"/>
  <c r="D457" i="2"/>
  <c r="D456" i="2"/>
  <c r="D455" i="2"/>
  <c r="D454" i="2"/>
  <c r="P431" i="2"/>
  <c r="O431" i="2"/>
  <c r="N431" i="2"/>
  <c r="M431" i="2"/>
  <c r="D422" i="2"/>
  <c r="D421" i="2"/>
  <c r="D420" i="2"/>
  <c r="I397" i="2"/>
  <c r="H397" i="2"/>
  <c r="G397" i="2"/>
  <c r="F397" i="2"/>
  <c r="E397" i="2"/>
  <c r="D397" i="2"/>
  <c r="L394" i="2"/>
  <c r="K394" i="2"/>
  <c r="L393" i="2"/>
  <c r="K393" i="2"/>
  <c r="L392" i="2"/>
  <c r="K392" i="2"/>
  <c r="L391" i="2"/>
  <c r="K391" i="2"/>
  <c r="L390" i="2"/>
  <c r="K390" i="2"/>
  <c r="L389" i="2"/>
  <c r="K389" i="2"/>
  <c r="L388" i="2"/>
  <c r="K388" i="2"/>
  <c r="L387" i="2"/>
  <c r="K387" i="2"/>
  <c r="L386" i="2"/>
  <c r="K386" i="2"/>
  <c r="L385" i="2"/>
  <c r="K385" i="2"/>
  <c r="D367" i="2"/>
  <c r="D366" i="2"/>
  <c r="D365" i="2"/>
  <c r="D364" i="2"/>
  <c r="D363" i="2"/>
  <c r="D362" i="2"/>
  <c r="U334" i="2"/>
  <c r="T334" i="2"/>
  <c r="S334" i="2"/>
  <c r="R334" i="2"/>
  <c r="P334" i="2"/>
  <c r="O334" i="2"/>
  <c r="N334" i="2"/>
  <c r="M334" i="2"/>
  <c r="L334" i="2"/>
  <c r="K325" i="2"/>
  <c r="J325" i="2"/>
  <c r="I325" i="2"/>
  <c r="H325" i="2"/>
  <c r="G325" i="2"/>
  <c r="F325" i="2"/>
  <c r="E325" i="2"/>
  <c r="D325" i="2"/>
  <c r="K324" i="2"/>
  <c r="J324" i="2"/>
  <c r="I324" i="2"/>
  <c r="H324" i="2"/>
  <c r="G324" i="2"/>
  <c r="F324" i="2"/>
  <c r="E324" i="2"/>
  <c r="D324" i="2"/>
  <c r="K323" i="2"/>
  <c r="J323" i="2"/>
  <c r="I323" i="2"/>
  <c r="H323" i="2"/>
  <c r="G323" i="2"/>
  <c r="F323" i="2"/>
  <c r="E323" i="2"/>
  <c r="D323" i="2"/>
  <c r="K322" i="2"/>
  <c r="J322" i="2"/>
  <c r="I322" i="2"/>
  <c r="H322" i="2"/>
  <c r="G322" i="2"/>
  <c r="F322" i="2"/>
  <c r="E322" i="2"/>
  <c r="D322" i="2"/>
  <c r="K321" i="2"/>
  <c r="J321" i="2"/>
  <c r="I321" i="2"/>
  <c r="H321" i="2"/>
  <c r="G321" i="2"/>
  <c r="F321" i="2"/>
  <c r="E321" i="2"/>
  <c r="D321" i="2"/>
  <c r="K320" i="2"/>
  <c r="J320" i="2"/>
  <c r="I320" i="2"/>
  <c r="H320" i="2"/>
  <c r="G320" i="2"/>
  <c r="F320" i="2"/>
  <c r="E320" i="2"/>
  <c r="D320" i="2"/>
  <c r="K319" i="2"/>
  <c r="J319" i="2"/>
  <c r="I319" i="2"/>
  <c r="H319" i="2"/>
  <c r="G319" i="2"/>
  <c r="F319" i="2"/>
  <c r="E319" i="2"/>
  <c r="D319" i="2"/>
  <c r="K318" i="2"/>
  <c r="J318" i="2"/>
  <c r="I318" i="2"/>
  <c r="H318" i="2"/>
  <c r="G318" i="2"/>
  <c r="F318" i="2"/>
  <c r="E318" i="2"/>
  <c r="D318" i="2"/>
  <c r="O315" i="2"/>
  <c r="N315" i="2"/>
  <c r="M315" i="2"/>
  <c r="O314" i="2"/>
  <c r="N314" i="2"/>
  <c r="M314" i="2"/>
  <c r="O313" i="2"/>
  <c r="N313" i="2"/>
  <c r="M313" i="2"/>
  <c r="O312" i="2"/>
  <c r="N312" i="2"/>
  <c r="M312" i="2"/>
  <c r="O311" i="2"/>
  <c r="N311" i="2"/>
  <c r="M311" i="2"/>
  <c r="O310" i="2"/>
  <c r="N310" i="2"/>
  <c r="M310" i="2"/>
  <c r="O309" i="2"/>
  <c r="N309" i="2"/>
  <c r="M309" i="2"/>
  <c r="O308" i="2"/>
  <c r="N308" i="2"/>
  <c r="M308" i="2"/>
  <c r="O307" i="2"/>
  <c r="N307" i="2"/>
  <c r="M307" i="2"/>
  <c r="O306" i="2"/>
  <c r="N306" i="2"/>
  <c r="M306" i="2"/>
  <c r="O305" i="2"/>
  <c r="N305" i="2"/>
  <c r="M305" i="2"/>
  <c r="O304" i="2"/>
  <c r="N304" i="2"/>
  <c r="M304" i="2"/>
  <c r="O303" i="2"/>
  <c r="N303" i="2"/>
  <c r="M303" i="2"/>
  <c r="O302" i="2"/>
  <c r="N302" i="2"/>
  <c r="M302" i="2"/>
  <c r="O301" i="2"/>
  <c r="N301" i="2"/>
  <c r="M301" i="2"/>
  <c r="O300" i="2"/>
  <c r="N300" i="2"/>
  <c r="M300" i="2"/>
  <c r="O299" i="2"/>
  <c r="N299" i="2"/>
  <c r="M299" i="2"/>
  <c r="O298" i="2"/>
  <c r="N298" i="2"/>
  <c r="M298" i="2"/>
  <c r="O297" i="2"/>
  <c r="N297" i="2"/>
  <c r="M297" i="2"/>
  <c r="O296" i="2"/>
  <c r="N296" i="2"/>
  <c r="M296" i="2"/>
  <c r="O295" i="2"/>
  <c r="N295" i="2"/>
  <c r="M295" i="2"/>
  <c r="O294" i="2"/>
  <c r="N294" i="2"/>
  <c r="M294" i="2"/>
  <c r="O293" i="2"/>
  <c r="N293" i="2"/>
  <c r="M293" i="2"/>
  <c r="O292" i="2"/>
  <c r="N292" i="2"/>
  <c r="M292" i="2"/>
  <c r="O291" i="2"/>
  <c r="N291" i="2"/>
  <c r="M291" i="2"/>
  <c r="O290" i="2"/>
  <c r="N290" i="2"/>
  <c r="M290" i="2"/>
  <c r="D280" i="2"/>
  <c r="E269" i="2"/>
  <c r="D269" i="2"/>
  <c r="H257" i="2"/>
  <c r="G257" i="2"/>
  <c r="F257" i="2"/>
  <c r="E257" i="2"/>
  <c r="D257" i="2"/>
  <c r="H256" i="2"/>
  <c r="G256" i="2"/>
  <c r="F256" i="2"/>
  <c r="E256" i="2"/>
  <c r="D256" i="2"/>
  <c r="H255" i="2"/>
  <c r="G255" i="2"/>
  <c r="F255" i="2"/>
  <c r="E255" i="2"/>
  <c r="D255" i="2"/>
  <c r="H254" i="2"/>
  <c r="G254" i="2"/>
  <c r="F254" i="2"/>
  <c r="E254" i="2"/>
  <c r="D254" i="2"/>
  <c r="M251" i="2"/>
  <c r="L251" i="2"/>
  <c r="K251" i="2"/>
  <c r="J251" i="2"/>
  <c r="M250" i="2"/>
  <c r="L250" i="2"/>
  <c r="K250" i="2"/>
  <c r="J250" i="2"/>
  <c r="M249" i="2"/>
  <c r="L249" i="2"/>
  <c r="K249" i="2"/>
  <c r="J249" i="2"/>
  <c r="M248" i="2"/>
  <c r="L248" i="2"/>
  <c r="K248" i="2"/>
  <c r="J248" i="2"/>
  <c r="M247" i="2"/>
  <c r="L247" i="2"/>
  <c r="K247" i="2"/>
  <c r="J247" i="2"/>
  <c r="M246" i="2"/>
  <c r="L246" i="2"/>
  <c r="K246" i="2"/>
  <c r="J246" i="2"/>
  <c r="M245" i="2"/>
  <c r="L245" i="2"/>
  <c r="K245" i="2"/>
  <c r="J245" i="2"/>
  <c r="M244" i="2"/>
  <c r="L244" i="2"/>
  <c r="K244" i="2"/>
  <c r="J244" i="2"/>
  <c r="M243" i="2"/>
  <c r="L243" i="2"/>
  <c r="K243" i="2"/>
  <c r="J243" i="2"/>
  <c r="M242" i="2"/>
  <c r="L242" i="2"/>
  <c r="K242" i="2"/>
  <c r="J242" i="2"/>
  <c r="M241" i="2"/>
  <c r="L241" i="2"/>
  <c r="K241" i="2"/>
  <c r="J241" i="2"/>
  <c r="M240" i="2"/>
  <c r="L240" i="2"/>
  <c r="K240" i="2"/>
  <c r="J240" i="2"/>
  <c r="M239" i="2"/>
  <c r="L239" i="2"/>
  <c r="K239" i="2"/>
  <c r="J239" i="2"/>
  <c r="M238" i="2"/>
  <c r="L238" i="2"/>
  <c r="K238" i="2"/>
  <c r="J238" i="2"/>
  <c r="M237" i="2"/>
  <c r="L237" i="2"/>
  <c r="K237" i="2"/>
  <c r="J237" i="2"/>
  <c r="M236" i="2"/>
  <c r="L236" i="2"/>
  <c r="K236" i="2"/>
  <c r="J236" i="2"/>
  <c r="M235" i="2"/>
  <c r="L235" i="2"/>
  <c r="K235" i="2"/>
  <c r="J235" i="2"/>
  <c r="M234" i="2"/>
  <c r="L234" i="2"/>
  <c r="K234" i="2"/>
  <c r="J234" i="2"/>
  <c r="M233" i="2"/>
  <c r="L233" i="2"/>
  <c r="K233" i="2"/>
  <c r="J233" i="2"/>
  <c r="M232" i="2"/>
  <c r="L232" i="2"/>
  <c r="K232" i="2"/>
  <c r="J232" i="2"/>
  <c r="M231" i="2"/>
  <c r="L231" i="2"/>
  <c r="K231" i="2"/>
  <c r="J231" i="2"/>
  <c r="M230" i="2"/>
  <c r="L230" i="2"/>
  <c r="K230" i="2"/>
  <c r="J230" i="2"/>
  <c r="M229" i="2"/>
  <c r="L229" i="2"/>
  <c r="K229" i="2"/>
  <c r="J229" i="2"/>
  <c r="M228" i="2"/>
  <c r="L228" i="2"/>
  <c r="K228" i="2"/>
  <c r="J228" i="2"/>
  <c r="M227" i="2"/>
  <c r="L227" i="2"/>
  <c r="K227" i="2"/>
  <c r="J227" i="2"/>
  <c r="M226" i="2"/>
  <c r="L226" i="2"/>
  <c r="K226" i="2"/>
  <c r="J226" i="2"/>
  <c r="M225" i="2"/>
  <c r="L225" i="2"/>
  <c r="K225" i="2"/>
  <c r="J225" i="2"/>
  <c r="M224" i="2"/>
  <c r="L224" i="2"/>
  <c r="K224" i="2"/>
  <c r="J224" i="2"/>
  <c r="M223" i="2"/>
  <c r="L223" i="2"/>
  <c r="K223" i="2"/>
  <c r="J223" i="2"/>
  <c r="M222" i="2"/>
  <c r="L222" i="2"/>
  <c r="K222" i="2"/>
  <c r="J222" i="2"/>
  <c r="M221" i="2"/>
  <c r="L221" i="2"/>
  <c r="K221" i="2"/>
  <c r="J221" i="2"/>
  <c r="M220" i="2"/>
  <c r="L220" i="2"/>
  <c r="K220" i="2"/>
  <c r="J220" i="2"/>
  <c r="M219" i="2"/>
  <c r="L219" i="2"/>
  <c r="K219" i="2"/>
  <c r="J219" i="2"/>
  <c r="M218" i="2"/>
  <c r="L218" i="2"/>
  <c r="K218" i="2"/>
  <c r="J218" i="2"/>
  <c r="G206" i="2"/>
  <c r="F206" i="2"/>
  <c r="E206" i="2"/>
  <c r="D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G181" i="2"/>
  <c r="F181" i="2"/>
  <c r="E181" i="2"/>
  <c r="D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E132" i="2"/>
  <c r="D132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E131" i="2"/>
  <c r="D131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E130" i="2"/>
  <c r="D130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E125" i="2"/>
  <c r="D125" i="2"/>
  <c r="W122" i="2"/>
  <c r="W121" i="2"/>
  <c r="W120" i="2"/>
  <c r="W119" i="2"/>
  <c r="W118" i="2"/>
  <c r="W117" i="2"/>
  <c r="W116" i="2"/>
  <c r="W115" i="2"/>
  <c r="W114" i="2"/>
  <c r="AD113" i="2"/>
  <c r="AC113" i="2"/>
  <c r="AB113" i="2"/>
  <c r="AA113" i="2"/>
  <c r="Z113" i="2"/>
  <c r="Y113" i="2"/>
  <c r="W113" i="2"/>
  <c r="AD112" i="2"/>
  <c r="AC112" i="2"/>
  <c r="AB112" i="2"/>
  <c r="AA112" i="2"/>
  <c r="Z112" i="2"/>
  <c r="Y112" i="2"/>
  <c r="W112" i="2"/>
  <c r="AD111" i="2"/>
  <c r="AC111" i="2"/>
  <c r="AB111" i="2"/>
  <c r="AA111" i="2"/>
  <c r="Z111" i="2"/>
  <c r="Y111" i="2"/>
  <c r="W111" i="2"/>
  <c r="AD110" i="2"/>
  <c r="AC110" i="2"/>
  <c r="AB110" i="2"/>
  <c r="AA110" i="2"/>
  <c r="Z110" i="2"/>
  <c r="Y110" i="2"/>
  <c r="W110" i="2"/>
  <c r="AD109" i="2"/>
  <c r="AC109" i="2"/>
  <c r="AB109" i="2"/>
  <c r="AA109" i="2"/>
  <c r="Z109" i="2"/>
  <c r="Y109" i="2"/>
  <c r="W109" i="2"/>
  <c r="AD108" i="2"/>
  <c r="AC108" i="2"/>
  <c r="AB108" i="2"/>
  <c r="AA108" i="2"/>
  <c r="Z108" i="2"/>
  <c r="Y108" i="2"/>
  <c r="W108" i="2"/>
  <c r="AD107" i="2"/>
  <c r="AC107" i="2"/>
  <c r="AB107" i="2"/>
  <c r="AA107" i="2"/>
  <c r="Z107" i="2"/>
  <c r="Y107" i="2"/>
  <c r="W107" i="2"/>
  <c r="AD106" i="2"/>
  <c r="AC106" i="2"/>
  <c r="AB106" i="2"/>
  <c r="AA106" i="2"/>
  <c r="Z106" i="2"/>
  <c r="Y106" i="2"/>
  <c r="W106" i="2"/>
  <c r="AD105" i="2"/>
  <c r="AC105" i="2"/>
  <c r="AB105" i="2"/>
  <c r="AA105" i="2"/>
  <c r="Z105" i="2"/>
  <c r="Y105" i="2"/>
  <c r="W105" i="2"/>
  <c r="AD104" i="2"/>
  <c r="AC104" i="2"/>
  <c r="AB104" i="2"/>
  <c r="AA104" i="2"/>
  <c r="Z104" i="2"/>
  <c r="Y104" i="2"/>
  <c r="W104" i="2"/>
  <c r="AD103" i="2"/>
  <c r="AC103" i="2"/>
  <c r="AB103" i="2"/>
  <c r="AA103" i="2"/>
  <c r="Z103" i="2"/>
  <c r="Y103" i="2"/>
  <c r="W103" i="2"/>
  <c r="AD102" i="2"/>
  <c r="AC102" i="2"/>
  <c r="AB102" i="2"/>
  <c r="AA102" i="2"/>
  <c r="Z102" i="2"/>
  <c r="Y102" i="2"/>
  <c r="W102" i="2"/>
  <c r="AD101" i="2"/>
  <c r="AC101" i="2"/>
  <c r="AB101" i="2"/>
  <c r="AA101" i="2"/>
  <c r="Z101" i="2"/>
  <c r="Y101" i="2"/>
  <c r="W101" i="2"/>
  <c r="AD100" i="2"/>
  <c r="AC100" i="2"/>
  <c r="AB100" i="2"/>
  <c r="AA100" i="2"/>
  <c r="Z100" i="2"/>
  <c r="Y100" i="2"/>
  <c r="W100" i="2"/>
  <c r="AD99" i="2"/>
  <c r="AC99" i="2"/>
  <c r="AB99" i="2"/>
  <c r="AA99" i="2"/>
  <c r="Z99" i="2"/>
  <c r="Y99" i="2"/>
  <c r="W99" i="2"/>
  <c r="W98" i="2"/>
  <c r="AD97" i="2"/>
  <c r="AC97" i="2"/>
  <c r="AB97" i="2"/>
  <c r="AA97" i="2"/>
  <c r="Z97" i="2"/>
  <c r="Y97" i="2"/>
  <c r="W97" i="2"/>
  <c r="AD96" i="2"/>
  <c r="AC96" i="2"/>
  <c r="AB96" i="2"/>
  <c r="AA96" i="2"/>
  <c r="Z96" i="2"/>
  <c r="Y96" i="2"/>
  <c r="W96" i="2"/>
  <c r="AD95" i="2"/>
  <c r="AC95" i="2"/>
  <c r="AB95" i="2"/>
  <c r="AA95" i="2"/>
  <c r="Z95" i="2"/>
  <c r="Y95" i="2"/>
  <c r="W95" i="2"/>
  <c r="AD94" i="2"/>
  <c r="AC94" i="2"/>
  <c r="AB94" i="2"/>
  <c r="AA94" i="2"/>
  <c r="Z94" i="2"/>
  <c r="Y94" i="2"/>
  <c r="X94" i="2"/>
  <c r="W94" i="2"/>
  <c r="AD93" i="2"/>
  <c r="AC93" i="2"/>
  <c r="AB93" i="2"/>
  <c r="AA93" i="2"/>
  <c r="Z93" i="2"/>
  <c r="Y93" i="2"/>
  <c r="X93" i="2"/>
  <c r="W93" i="2"/>
  <c r="AD92" i="2"/>
  <c r="AC92" i="2"/>
  <c r="AB92" i="2"/>
  <c r="AA92" i="2"/>
  <c r="Z92" i="2"/>
  <c r="Y92" i="2"/>
  <c r="X92" i="2"/>
  <c r="W92" i="2"/>
  <c r="AD91" i="2"/>
  <c r="AC91" i="2"/>
  <c r="AB91" i="2"/>
  <c r="AA91" i="2"/>
  <c r="Z91" i="2"/>
  <c r="Y91" i="2"/>
  <c r="X91" i="2"/>
  <c r="W91" i="2"/>
  <c r="AD90" i="2"/>
  <c r="AC90" i="2"/>
  <c r="AB90" i="2"/>
  <c r="AA90" i="2"/>
  <c r="Z90" i="2"/>
  <c r="Y90" i="2"/>
  <c r="X90" i="2"/>
  <c r="W90" i="2"/>
  <c r="AD89" i="2"/>
  <c r="AC89" i="2"/>
  <c r="AB89" i="2"/>
  <c r="AA89" i="2"/>
  <c r="Z89" i="2"/>
  <c r="Y89" i="2"/>
  <c r="X89" i="2"/>
  <c r="W89" i="2"/>
  <c r="AD88" i="2"/>
  <c r="AC88" i="2"/>
  <c r="AB88" i="2"/>
  <c r="AA88" i="2"/>
  <c r="Z88" i="2"/>
  <c r="Y88" i="2"/>
  <c r="X88" i="2"/>
  <c r="W88" i="2"/>
  <c r="AD87" i="2"/>
  <c r="AC87" i="2"/>
  <c r="AB87" i="2"/>
  <c r="AA87" i="2"/>
  <c r="Z87" i="2"/>
  <c r="Y87" i="2"/>
  <c r="X87" i="2"/>
  <c r="W87" i="2"/>
  <c r="AD86" i="2"/>
  <c r="AC86" i="2"/>
  <c r="AB86" i="2"/>
  <c r="AA86" i="2"/>
  <c r="Z86" i="2"/>
  <c r="Y86" i="2"/>
  <c r="X86" i="2"/>
  <c r="W86" i="2"/>
  <c r="AD85" i="2"/>
  <c r="AC85" i="2"/>
  <c r="AB85" i="2"/>
  <c r="AA85" i="2"/>
  <c r="Z85" i="2"/>
  <c r="Y85" i="2"/>
  <c r="X85" i="2"/>
  <c r="W85" i="2"/>
  <c r="AD84" i="2"/>
  <c r="AC84" i="2"/>
  <c r="AB84" i="2"/>
  <c r="AA84" i="2"/>
  <c r="Z84" i="2"/>
  <c r="Y84" i="2"/>
  <c r="X84" i="2"/>
  <c r="W84" i="2"/>
  <c r="AD83" i="2"/>
  <c r="AC83" i="2"/>
  <c r="AB83" i="2"/>
  <c r="AA83" i="2"/>
  <c r="Z83" i="2"/>
  <c r="Y83" i="2"/>
  <c r="X83" i="2"/>
  <c r="W83" i="2"/>
  <c r="AD82" i="2"/>
  <c r="AC82" i="2"/>
  <c r="AB82" i="2"/>
  <c r="AA82" i="2"/>
  <c r="Z82" i="2"/>
  <c r="Y82" i="2"/>
  <c r="X82" i="2"/>
  <c r="W82" i="2"/>
  <c r="AD81" i="2"/>
  <c r="AC81" i="2"/>
  <c r="AB81" i="2"/>
  <c r="AA81" i="2"/>
  <c r="Z81" i="2"/>
  <c r="Y81" i="2"/>
  <c r="X81" i="2"/>
  <c r="W81" i="2"/>
  <c r="AD80" i="2"/>
  <c r="AC80" i="2"/>
  <c r="AB80" i="2"/>
  <c r="AA80" i="2"/>
  <c r="Z80" i="2"/>
  <c r="Y80" i="2"/>
  <c r="X80" i="2"/>
  <c r="W80" i="2"/>
  <c r="AD79" i="2"/>
  <c r="AC79" i="2"/>
  <c r="AB79" i="2"/>
  <c r="AA79" i="2"/>
  <c r="Z79" i="2"/>
  <c r="Y79" i="2"/>
  <c r="X79" i="2"/>
  <c r="W79" i="2"/>
  <c r="AD78" i="2"/>
  <c r="AC78" i="2"/>
  <c r="AB78" i="2"/>
  <c r="AA78" i="2"/>
  <c r="Z78" i="2"/>
  <c r="Y78" i="2"/>
  <c r="X78" i="2"/>
  <c r="W78" i="2"/>
  <c r="AD77" i="2"/>
  <c r="AC77" i="2"/>
  <c r="AB77" i="2"/>
  <c r="AA77" i="2"/>
  <c r="Z77" i="2"/>
  <c r="Y77" i="2"/>
  <c r="X77" i="2"/>
  <c r="W77" i="2"/>
  <c r="AD76" i="2"/>
  <c r="AC76" i="2"/>
  <c r="AB76" i="2"/>
  <c r="AA76" i="2"/>
  <c r="Z76" i="2"/>
  <c r="Y76" i="2"/>
  <c r="X76" i="2"/>
  <c r="W76" i="2"/>
  <c r="AD75" i="2"/>
  <c r="AC75" i="2"/>
  <c r="AB75" i="2"/>
  <c r="AA75" i="2"/>
  <c r="Z75" i="2"/>
  <c r="Y75" i="2"/>
  <c r="X75" i="2"/>
  <c r="W75" i="2"/>
  <c r="AD74" i="2"/>
  <c r="AC74" i="2"/>
  <c r="AB74" i="2"/>
  <c r="AA74" i="2"/>
  <c r="Z74" i="2"/>
  <c r="Y74" i="2"/>
  <c r="X74" i="2"/>
  <c r="W74" i="2"/>
  <c r="AD73" i="2"/>
  <c r="AC73" i="2"/>
  <c r="AB73" i="2"/>
  <c r="AA73" i="2"/>
  <c r="Z73" i="2"/>
  <c r="Y73" i="2"/>
  <c r="X73" i="2"/>
  <c r="W73" i="2"/>
  <c r="AD72" i="2"/>
  <c r="AC72" i="2"/>
  <c r="AB72" i="2"/>
  <c r="AA72" i="2"/>
  <c r="Z72" i="2"/>
  <c r="Y72" i="2"/>
  <c r="X72" i="2"/>
  <c r="W72" i="2"/>
  <c r="AD71" i="2"/>
  <c r="AC71" i="2"/>
  <c r="AB71" i="2"/>
  <c r="AA71" i="2"/>
  <c r="Z71" i="2"/>
  <c r="Y71" i="2"/>
  <c r="X71" i="2"/>
  <c r="W71" i="2"/>
  <c r="AD70" i="2"/>
  <c r="AC70" i="2"/>
  <c r="AB70" i="2"/>
  <c r="AA70" i="2"/>
  <c r="Z70" i="2"/>
  <c r="Y70" i="2"/>
  <c r="X70" i="2"/>
  <c r="W70" i="2"/>
  <c r="AD69" i="2"/>
  <c r="AC69" i="2"/>
  <c r="AB69" i="2"/>
  <c r="AA69" i="2"/>
  <c r="Z69" i="2"/>
  <c r="Y69" i="2"/>
  <c r="X69" i="2"/>
  <c r="W69" i="2"/>
  <c r="AD68" i="2"/>
  <c r="AC68" i="2"/>
  <c r="AB68" i="2"/>
  <c r="AA68" i="2"/>
  <c r="Z68" i="2"/>
  <c r="Y68" i="2"/>
  <c r="X68" i="2"/>
  <c r="W68" i="2"/>
  <c r="AD67" i="2"/>
  <c r="AC67" i="2"/>
  <c r="AB67" i="2"/>
  <c r="AA67" i="2"/>
  <c r="Z67" i="2"/>
  <c r="Y67" i="2"/>
  <c r="X67" i="2"/>
  <c r="W67" i="2"/>
  <c r="AD66" i="2"/>
  <c r="AC66" i="2"/>
  <c r="AB66" i="2"/>
  <c r="AA66" i="2"/>
  <c r="Z66" i="2"/>
  <c r="Y66" i="2"/>
  <c r="X66" i="2"/>
  <c r="W66" i="2"/>
  <c r="AD65" i="2"/>
  <c r="AC65" i="2"/>
  <c r="AB65" i="2"/>
  <c r="AA65" i="2"/>
  <c r="Z65" i="2"/>
  <c r="Y65" i="2"/>
  <c r="X65" i="2"/>
  <c r="W65" i="2"/>
  <c r="AD64" i="2"/>
  <c r="AC64" i="2"/>
  <c r="AB64" i="2"/>
  <c r="AA64" i="2"/>
  <c r="Z64" i="2"/>
  <c r="Y64" i="2"/>
  <c r="X64" i="2"/>
  <c r="W64" i="2"/>
  <c r="AD63" i="2"/>
  <c r="AC63" i="2"/>
  <c r="AB63" i="2"/>
  <c r="AA63" i="2"/>
  <c r="Z63" i="2"/>
  <c r="Y63" i="2"/>
  <c r="X63" i="2"/>
  <c r="W63" i="2"/>
  <c r="AD62" i="2"/>
  <c r="AC62" i="2"/>
  <c r="AB62" i="2"/>
  <c r="AA62" i="2"/>
  <c r="Z62" i="2"/>
  <c r="Y62" i="2"/>
  <c r="X62" i="2"/>
  <c r="W62" i="2"/>
  <c r="AD61" i="2"/>
  <c r="AC61" i="2"/>
  <c r="AB61" i="2"/>
  <c r="AA61" i="2"/>
  <c r="Z61" i="2"/>
  <c r="Y61" i="2"/>
  <c r="X61" i="2"/>
  <c r="W61" i="2"/>
  <c r="AD60" i="2"/>
  <c r="AC60" i="2"/>
  <c r="AB60" i="2"/>
  <c r="AA60" i="2"/>
  <c r="Z60" i="2"/>
  <c r="Y60" i="2"/>
  <c r="X60" i="2"/>
  <c r="W60" i="2"/>
  <c r="AD59" i="2"/>
  <c r="AC59" i="2"/>
  <c r="AB59" i="2"/>
  <c r="AA59" i="2"/>
  <c r="Z59" i="2"/>
  <c r="Y59" i="2"/>
  <c r="X59" i="2"/>
  <c r="W59" i="2"/>
  <c r="AD58" i="2"/>
  <c r="AC58" i="2"/>
  <c r="AB58" i="2"/>
  <c r="AA58" i="2"/>
  <c r="Z58" i="2"/>
  <c r="Y58" i="2"/>
  <c r="X58" i="2"/>
  <c r="W58" i="2"/>
  <c r="AD57" i="2"/>
  <c r="AC57" i="2"/>
  <c r="AB57" i="2"/>
  <c r="AA57" i="2"/>
  <c r="Z57" i="2"/>
  <c r="Y57" i="2"/>
  <c r="X57" i="2"/>
  <c r="W57" i="2"/>
  <c r="AD56" i="2"/>
  <c r="AC56" i="2"/>
  <c r="AB56" i="2"/>
  <c r="AA56" i="2"/>
  <c r="Z56" i="2"/>
  <c r="Y56" i="2"/>
  <c r="X56" i="2"/>
  <c r="W56" i="2"/>
  <c r="AD55" i="2"/>
  <c r="AC55" i="2"/>
  <c r="AB55" i="2"/>
  <c r="AA55" i="2"/>
  <c r="Z55" i="2"/>
  <c r="Y55" i="2"/>
  <c r="X55" i="2"/>
  <c r="W55" i="2"/>
  <c r="AD54" i="2"/>
  <c r="AC54" i="2"/>
  <c r="AB54" i="2"/>
  <c r="AA54" i="2"/>
  <c r="Z54" i="2"/>
  <c r="Y54" i="2"/>
  <c r="X54" i="2"/>
  <c r="W54" i="2"/>
  <c r="AD53" i="2"/>
  <c r="AC53" i="2"/>
  <c r="AB53" i="2"/>
  <c r="AA53" i="2"/>
  <c r="Z53" i="2"/>
  <c r="Y53" i="2"/>
  <c r="X53" i="2"/>
  <c r="W53" i="2"/>
  <c r="AD52" i="2"/>
  <c r="AC52" i="2"/>
  <c r="AB52" i="2"/>
  <c r="AA52" i="2"/>
  <c r="Z52" i="2"/>
  <c r="Y52" i="2"/>
  <c r="X52" i="2"/>
  <c r="W52" i="2"/>
  <c r="AD51" i="2"/>
  <c r="AC51" i="2"/>
  <c r="AB51" i="2"/>
  <c r="AA51" i="2"/>
  <c r="Z51" i="2"/>
  <c r="Y51" i="2"/>
  <c r="X51" i="2"/>
  <c r="W51" i="2"/>
  <c r="AD50" i="2"/>
  <c r="AC50" i="2"/>
  <c r="AB50" i="2"/>
  <c r="AA50" i="2"/>
  <c r="Z50" i="2"/>
  <c r="Y50" i="2"/>
  <c r="X50" i="2"/>
  <c r="W50" i="2"/>
  <c r="AD49" i="2"/>
  <c r="AC49" i="2"/>
  <c r="AB49" i="2"/>
  <c r="AA49" i="2"/>
  <c r="Z49" i="2"/>
  <c r="Y49" i="2"/>
  <c r="X49" i="2"/>
  <c r="W49" i="2"/>
  <c r="AD48" i="2"/>
  <c r="AC48" i="2"/>
  <c r="AB48" i="2"/>
  <c r="AA48" i="2"/>
  <c r="Z48" i="2"/>
  <c r="Y48" i="2"/>
  <c r="X48" i="2"/>
  <c r="W48" i="2"/>
  <c r="AD47" i="2"/>
  <c r="AC47" i="2"/>
  <c r="AB47" i="2"/>
  <c r="AA47" i="2"/>
  <c r="Z47" i="2"/>
  <c r="Y47" i="2"/>
  <c r="X47" i="2"/>
  <c r="W47" i="2"/>
  <c r="AD46" i="2"/>
  <c r="AC46" i="2"/>
  <c r="AB46" i="2"/>
  <c r="AA46" i="2"/>
  <c r="Z46" i="2"/>
  <c r="Y46" i="2"/>
  <c r="X46" i="2"/>
  <c r="W46" i="2"/>
  <c r="AD45" i="2"/>
  <c r="AC45" i="2"/>
  <c r="AB45" i="2"/>
  <c r="AA45" i="2"/>
  <c r="Z45" i="2"/>
  <c r="Y45" i="2"/>
  <c r="X45" i="2"/>
  <c r="W45" i="2"/>
  <c r="AD44" i="2"/>
  <c r="AC44" i="2"/>
  <c r="AB44" i="2"/>
  <c r="AA44" i="2"/>
  <c r="Z44" i="2"/>
  <c r="Y44" i="2"/>
  <c r="X44" i="2"/>
  <c r="W44" i="2"/>
  <c r="AD43" i="2"/>
  <c r="AC43" i="2"/>
  <c r="AB43" i="2"/>
  <c r="AA43" i="2"/>
  <c r="Z43" i="2"/>
  <c r="Y43" i="2"/>
  <c r="X43" i="2"/>
  <c r="W43" i="2"/>
  <c r="AD42" i="2"/>
  <c r="AC42" i="2"/>
  <c r="AB42" i="2"/>
  <c r="AA42" i="2"/>
  <c r="Z42" i="2"/>
  <c r="Y42" i="2"/>
  <c r="X42" i="2"/>
  <c r="W42" i="2"/>
  <c r="AD41" i="2"/>
  <c r="AC41" i="2"/>
  <c r="AB41" i="2"/>
  <c r="AA41" i="2"/>
  <c r="Z41" i="2"/>
  <c r="Y41" i="2"/>
  <c r="X41" i="2"/>
  <c r="W41" i="2"/>
  <c r="AD40" i="2"/>
  <c r="AC40" i="2"/>
  <c r="AB40" i="2"/>
  <c r="AA40" i="2"/>
  <c r="Z40" i="2"/>
  <c r="Y40" i="2"/>
  <c r="X40" i="2"/>
  <c r="W40" i="2"/>
  <c r="AD39" i="2"/>
  <c r="AC39" i="2"/>
  <c r="AB39" i="2"/>
  <c r="AA39" i="2"/>
  <c r="Z39" i="2"/>
  <c r="Y39" i="2"/>
  <c r="X39" i="2"/>
  <c r="W39" i="2"/>
  <c r="AD38" i="2"/>
  <c r="AC38" i="2"/>
  <c r="AB38" i="2"/>
  <c r="AA38" i="2"/>
  <c r="Z38" i="2"/>
  <c r="Y38" i="2"/>
  <c r="X38" i="2"/>
  <c r="W38" i="2"/>
  <c r="AD37" i="2"/>
  <c r="AC37" i="2"/>
  <c r="AB37" i="2"/>
  <c r="AA37" i="2"/>
  <c r="Z37" i="2"/>
  <c r="Y37" i="2"/>
  <c r="X37" i="2"/>
  <c r="W37" i="2"/>
  <c r="AD36" i="2"/>
  <c r="AC36" i="2"/>
  <c r="AB36" i="2"/>
  <c r="AA36" i="2"/>
  <c r="Z36" i="2"/>
  <c r="Y36" i="2"/>
  <c r="X36" i="2"/>
  <c r="W36" i="2"/>
  <c r="AD35" i="2"/>
  <c r="AC35" i="2"/>
  <c r="AB35" i="2"/>
  <c r="AA35" i="2"/>
  <c r="Z35" i="2"/>
  <c r="Y35" i="2"/>
  <c r="X35" i="2"/>
  <c r="W35" i="2"/>
  <c r="AD34" i="2"/>
  <c r="AC34" i="2"/>
  <c r="AB34" i="2"/>
  <c r="AA34" i="2"/>
  <c r="Z34" i="2"/>
  <c r="Y34" i="2"/>
  <c r="X34" i="2"/>
  <c r="W34" i="2"/>
  <c r="AD33" i="2"/>
  <c r="AC33" i="2"/>
  <c r="AB33" i="2"/>
  <c r="AA33" i="2"/>
  <c r="Z33" i="2"/>
  <c r="Y33" i="2"/>
  <c r="X33" i="2"/>
  <c r="W33" i="2"/>
  <c r="AD32" i="2"/>
  <c r="AC32" i="2"/>
  <c r="AB32" i="2"/>
  <c r="AA32" i="2"/>
  <c r="Z32" i="2"/>
  <c r="Y32" i="2"/>
  <c r="X32" i="2"/>
  <c r="W32" i="2"/>
  <c r="AD31" i="2"/>
  <c r="AC31" i="2"/>
  <c r="AB31" i="2"/>
  <c r="AA31" i="2"/>
  <c r="Z31" i="2"/>
  <c r="Y31" i="2"/>
  <c r="X31" i="2"/>
  <c r="W31" i="2"/>
  <c r="AD30" i="2"/>
  <c r="AC30" i="2"/>
  <c r="AB30" i="2"/>
  <c r="AA30" i="2"/>
  <c r="Z30" i="2"/>
  <c r="Y30" i="2"/>
  <c r="X30" i="2"/>
  <c r="W30" i="2"/>
  <c r="AD29" i="2"/>
  <c r="AC29" i="2"/>
  <c r="AB29" i="2"/>
  <c r="AA29" i="2"/>
  <c r="Z29" i="2"/>
  <c r="Y29" i="2"/>
  <c r="X29" i="2"/>
  <c r="W29" i="2"/>
  <c r="AD28" i="2"/>
  <c r="AC28" i="2"/>
  <c r="AB28" i="2"/>
  <c r="AA28" i="2"/>
  <c r="Z28" i="2"/>
  <c r="Y28" i="2"/>
  <c r="X28" i="2"/>
  <c r="W28" i="2"/>
  <c r="AD27" i="2"/>
  <c r="AC27" i="2"/>
  <c r="AB27" i="2"/>
  <c r="AA27" i="2"/>
  <c r="Z27" i="2"/>
  <c r="Y27" i="2"/>
  <c r="X27" i="2"/>
  <c r="W27" i="2"/>
  <c r="AD26" i="2"/>
  <c r="AC26" i="2"/>
  <c r="AB26" i="2"/>
  <c r="AA26" i="2"/>
  <c r="Z26" i="2"/>
  <c r="Y26" i="2"/>
  <c r="X26" i="2"/>
  <c r="W26" i="2"/>
  <c r="AD25" i="2"/>
  <c r="AC25" i="2"/>
  <c r="AB25" i="2"/>
  <c r="AA25" i="2"/>
  <c r="Z25" i="2"/>
  <c r="Y25" i="2"/>
  <c r="X25" i="2"/>
  <c r="W25" i="2"/>
  <c r="AD24" i="2"/>
  <c r="AC24" i="2"/>
  <c r="AB24" i="2"/>
  <c r="AA24" i="2"/>
  <c r="Z24" i="2"/>
  <c r="Y24" i="2"/>
  <c r="X24" i="2"/>
  <c r="W24" i="2"/>
  <c r="AD23" i="2"/>
  <c r="AC23" i="2"/>
  <c r="AB23" i="2"/>
  <c r="AA23" i="2"/>
  <c r="Z23" i="2"/>
  <c r="Y23" i="2"/>
  <c r="X23" i="2"/>
  <c r="W23" i="2"/>
  <c r="AD22" i="2"/>
  <c r="AC22" i="2"/>
  <c r="AB22" i="2"/>
  <c r="AA22" i="2"/>
  <c r="Z22" i="2"/>
  <c r="Y22" i="2"/>
  <c r="X22" i="2"/>
  <c r="W22" i="2"/>
  <c r="AD21" i="2"/>
  <c r="AC21" i="2"/>
  <c r="AB21" i="2"/>
  <c r="AA21" i="2"/>
  <c r="Z21" i="2"/>
  <c r="Y21" i="2"/>
  <c r="X21" i="2"/>
  <c r="W21" i="2"/>
  <c r="AD20" i="2"/>
  <c r="AC20" i="2"/>
  <c r="AB20" i="2"/>
  <c r="AA20" i="2"/>
  <c r="Z20" i="2"/>
  <c r="Y20" i="2"/>
  <c r="X20" i="2"/>
  <c r="W20" i="2"/>
  <c r="X19" i="2"/>
  <c r="W19" i="2"/>
</calcChain>
</file>

<file path=xl/sharedStrings.xml><?xml version="1.0" encoding="utf-8"?>
<sst xmlns="http://schemas.openxmlformats.org/spreadsheetml/2006/main" count="3132" uniqueCount="1481">
  <si>
    <t>Раздел ІІ.</t>
  </si>
  <si>
    <t>Персонал в края на годината</t>
  </si>
  <si>
    <t>ХОРИЗОНТАЛЕН КОНТРОЛ:</t>
  </si>
  <si>
    <t>Шиф-ър</t>
  </si>
  <si>
    <t>Физически лица</t>
  </si>
  <si>
    <t>Общо</t>
  </si>
  <si>
    <t>от тях: на основен трудов договор</t>
  </si>
  <si>
    <r>
      <t>к</t>
    </r>
    <r>
      <rPr>
        <sz val="11"/>
        <rFont val="Symbol"/>
        <family val="1"/>
        <charset val="2"/>
      </rPr>
      <t xml:space="preserve">.1і </t>
    </r>
    <r>
      <rPr>
        <sz val="11"/>
        <rFont val="Arial"/>
        <family val="2"/>
      </rPr>
      <t xml:space="preserve">к.2 </t>
    </r>
  </si>
  <si>
    <r>
      <t>к</t>
    </r>
    <r>
      <rPr>
        <sz val="11"/>
        <rFont val="Symbol"/>
        <family val="1"/>
        <charset val="2"/>
      </rPr>
      <t xml:space="preserve">.2і </t>
    </r>
    <r>
      <rPr>
        <sz val="11"/>
        <rFont val="Arial"/>
        <family val="2"/>
      </rPr>
      <t xml:space="preserve">к.3 </t>
    </r>
  </si>
  <si>
    <r>
      <t>к</t>
    </r>
    <r>
      <rPr>
        <sz val="11"/>
        <rFont val="Symbol"/>
        <family val="1"/>
        <charset val="2"/>
      </rPr>
      <t xml:space="preserve">.2= </t>
    </r>
    <r>
      <rPr>
        <sz val="11"/>
        <rFont val="Arial"/>
        <family val="2"/>
      </rPr>
      <t>к.4 +к.7+ к.10+ к.13+ к.16</t>
    </r>
  </si>
  <si>
    <t>к.4= к.5 +к.6</t>
  </si>
  <si>
    <t>к.7= к.8 +к.9</t>
  </si>
  <si>
    <t>к.10= к.11 +к.12</t>
  </si>
  <si>
    <t>к.13= к.14 +к.15</t>
  </si>
  <si>
    <t>к.16= к.17 +к.18</t>
  </si>
  <si>
    <t>Всич-ко</t>
  </si>
  <si>
    <t>с приз-ната специ-алност</t>
  </si>
  <si>
    <t>Персонал(физически лица) на основен трудов договор по възрастови групи и пол</t>
  </si>
  <si>
    <t>под 35 години</t>
  </si>
  <si>
    <t>35 - 44 години</t>
  </si>
  <si>
    <t>45 - 54 години</t>
  </si>
  <si>
    <t>55 - 64 години</t>
  </si>
  <si>
    <t>65+  години</t>
  </si>
  <si>
    <t>общо</t>
  </si>
  <si>
    <t>мъже</t>
  </si>
  <si>
    <t>жени</t>
  </si>
  <si>
    <t>а</t>
  </si>
  <si>
    <t>б</t>
  </si>
  <si>
    <t>Персонал (ш.02+77+80+81+96)</t>
  </si>
  <si>
    <t>001</t>
  </si>
  <si>
    <t>Лекари (ш.03 + 04)</t>
  </si>
  <si>
    <t>002</t>
  </si>
  <si>
    <t>В първична помощ - ОПЛ</t>
  </si>
  <si>
    <t>003</t>
  </si>
  <si>
    <t>В специализирана помощ (ш.05 + 67)</t>
  </si>
  <si>
    <t>004</t>
  </si>
  <si>
    <t>Клинични специалности (от ш.06 до 66)</t>
  </si>
  <si>
    <t>005</t>
  </si>
  <si>
    <t>В т.ч. Акушерство и гинекология</t>
  </si>
  <si>
    <t>006</t>
  </si>
  <si>
    <t>Ангиология</t>
  </si>
  <si>
    <t>007</t>
  </si>
  <si>
    <t>Анестезиология и интензивно лечение</t>
  </si>
  <si>
    <t>008</t>
  </si>
  <si>
    <t>Вътрешни болести</t>
  </si>
  <si>
    <t>009</t>
  </si>
  <si>
    <t>Гастроентерология</t>
  </si>
  <si>
    <t>010</t>
  </si>
  <si>
    <t>Гериатрична медицина</t>
  </si>
  <si>
    <t>011</t>
  </si>
  <si>
    <t>Гръдна хирургия</t>
  </si>
  <si>
    <t>012</t>
  </si>
  <si>
    <t>Детска гастроентерология</t>
  </si>
  <si>
    <t>013</t>
  </si>
  <si>
    <t>Детска ендокринология и болести на обмяната</t>
  </si>
  <si>
    <t>014</t>
  </si>
  <si>
    <t>Детска кардиология</t>
  </si>
  <si>
    <t>015</t>
  </si>
  <si>
    <t>Детска клинична хематология и онкология</t>
  </si>
  <si>
    <t>016</t>
  </si>
  <si>
    <t>Детска неврология</t>
  </si>
  <si>
    <t>017</t>
  </si>
  <si>
    <t>Детска нефрология и хемодиализа</t>
  </si>
  <si>
    <t>018</t>
  </si>
  <si>
    <t>Детска пневмология и фтизиатрия</t>
  </si>
  <si>
    <t>019</t>
  </si>
  <si>
    <t>Детска психиатрия</t>
  </si>
  <si>
    <t>020</t>
  </si>
  <si>
    <t>Детска ревматология</t>
  </si>
  <si>
    <t>021</t>
  </si>
  <si>
    <t>Детска хирургия</t>
  </si>
  <si>
    <t>022</t>
  </si>
  <si>
    <t>Ендокринология и болести на обмяната</t>
  </si>
  <si>
    <t>023</t>
  </si>
  <si>
    <t>Инфекциозни болести</t>
  </si>
  <si>
    <t>024</t>
  </si>
  <si>
    <t>Кардиология</t>
  </si>
  <si>
    <t>025</t>
  </si>
  <si>
    <t>Кардиохирургия</t>
  </si>
  <si>
    <t>026</t>
  </si>
  <si>
    <t>Клинична алергология</t>
  </si>
  <si>
    <t>027</t>
  </si>
  <si>
    <t>Клинична вирусология</t>
  </si>
  <si>
    <t>028</t>
  </si>
  <si>
    <t>Клинична имунология</t>
  </si>
  <si>
    <t>029</t>
  </si>
  <si>
    <t>Клинична лаборатория</t>
  </si>
  <si>
    <t>030</t>
  </si>
  <si>
    <t>Клинична микробиология</t>
  </si>
  <si>
    <t>031</t>
  </si>
  <si>
    <t>Клинична токсикология</t>
  </si>
  <si>
    <t>032</t>
  </si>
  <si>
    <t>Клинична фармакология и терапия</t>
  </si>
  <si>
    <t>033</t>
  </si>
  <si>
    <t>Клинична хематология</t>
  </si>
  <si>
    <t>034</t>
  </si>
  <si>
    <t>Кожни и венерически болести</t>
  </si>
  <si>
    <t>035</t>
  </si>
  <si>
    <t>Лицево-челюстна хирургия</t>
  </si>
  <si>
    <t>036</t>
  </si>
  <si>
    <t>Лъчелечение</t>
  </si>
  <si>
    <t>037</t>
  </si>
  <si>
    <t>Медицинска генетика</t>
  </si>
  <si>
    <t>038</t>
  </si>
  <si>
    <t>Медицинска онкология</t>
  </si>
  <si>
    <t>039</t>
  </si>
  <si>
    <t>Медицинска паразитология</t>
  </si>
  <si>
    <t>040</t>
  </si>
  <si>
    <t>Неврохирургия</t>
  </si>
  <si>
    <t>041</t>
  </si>
  <si>
    <t>Неонатология</t>
  </si>
  <si>
    <t>042</t>
  </si>
  <si>
    <t>Нервни болести</t>
  </si>
  <si>
    <t>043</t>
  </si>
  <si>
    <t>Нефрология</t>
  </si>
  <si>
    <t>044</t>
  </si>
  <si>
    <t>Нуклеарна медицина</t>
  </si>
  <si>
    <t>045</t>
  </si>
  <si>
    <t>Образна диагностика</t>
  </si>
  <si>
    <t>046</t>
  </si>
  <si>
    <t>Обща и клинична патология</t>
  </si>
  <si>
    <t>047</t>
  </si>
  <si>
    <t>Обща медицина</t>
  </si>
  <si>
    <t>048</t>
  </si>
  <si>
    <t>Ортопедия и травматология</t>
  </si>
  <si>
    <t>049</t>
  </si>
  <si>
    <t>Очни болести</t>
  </si>
  <si>
    <t>050</t>
  </si>
  <si>
    <t>Педиатрия</t>
  </si>
  <si>
    <t>051</t>
  </si>
  <si>
    <t>Пластично-възстановителна и естетична хирургия</t>
  </si>
  <si>
    <t>052</t>
  </si>
  <si>
    <t>Пневмология и фтизиатрия</t>
  </si>
  <si>
    <t>053</t>
  </si>
  <si>
    <t>Професионални болести</t>
  </si>
  <si>
    <t>054</t>
  </si>
  <si>
    <t>Психиатрия</t>
  </si>
  <si>
    <t>055</t>
  </si>
  <si>
    <t>Ревматология</t>
  </si>
  <si>
    <t>056</t>
  </si>
  <si>
    <t>Спешна медицина</t>
  </si>
  <si>
    <t>057</t>
  </si>
  <si>
    <t>Спортна медицина</t>
  </si>
  <si>
    <t>058</t>
  </si>
  <si>
    <t>Съдебна медицина и деонтология</t>
  </si>
  <si>
    <t>059</t>
  </si>
  <si>
    <t>Съдебна психиатрия</t>
  </si>
  <si>
    <t>060</t>
  </si>
  <si>
    <t>Съдова хирургия</t>
  </si>
  <si>
    <t>061</t>
  </si>
  <si>
    <t>Трансфузионна хематология</t>
  </si>
  <si>
    <t>062</t>
  </si>
  <si>
    <t>Урология</t>
  </si>
  <si>
    <t>063</t>
  </si>
  <si>
    <t>Ушно-носно-гърлени болести</t>
  </si>
  <si>
    <t>064</t>
  </si>
  <si>
    <t>Физикална и рехабилитационна медицина</t>
  </si>
  <si>
    <t>065</t>
  </si>
  <si>
    <t>Хирургия</t>
  </si>
  <si>
    <t>066</t>
  </si>
  <si>
    <t>Неклинични специалности (от ш.68 до ш.76)</t>
  </si>
  <si>
    <t>067</t>
  </si>
  <si>
    <t>Епидемиология на инфекциозните болести</t>
  </si>
  <si>
    <t>068</t>
  </si>
  <si>
    <t>Икономика на здравеопазването</t>
  </si>
  <si>
    <t>069</t>
  </si>
  <si>
    <t>Патофизиология</t>
  </si>
  <si>
    <t>070</t>
  </si>
  <si>
    <t>Радиобиология</t>
  </si>
  <si>
    <t>071</t>
  </si>
  <si>
    <t>Социална медицина и здравен мениджмънт</t>
  </si>
  <si>
    <t>072</t>
  </si>
  <si>
    <t>Токсикология</t>
  </si>
  <si>
    <t>073</t>
  </si>
  <si>
    <t>Трудова медицина</t>
  </si>
  <si>
    <t>074</t>
  </si>
  <si>
    <t>Хранене и диетика</t>
  </si>
  <si>
    <t>075</t>
  </si>
  <si>
    <t>Други специалности</t>
  </si>
  <si>
    <t>076</t>
  </si>
  <si>
    <t>Лекари по дентална медицина  (ш.78+ш.79)</t>
  </si>
  <si>
    <t>077</t>
  </si>
  <si>
    <t>В първична помощ</t>
  </si>
  <si>
    <t>078</t>
  </si>
  <si>
    <t>В специализирана помощ</t>
  </si>
  <si>
    <t>079</t>
  </si>
  <si>
    <t xml:space="preserve">Фармацевти </t>
  </si>
  <si>
    <t>080</t>
  </si>
  <si>
    <t>Медицински специалисти по здравни грижи (ш.82 до ш.95)</t>
  </si>
  <si>
    <t>081</t>
  </si>
  <si>
    <t>В т.ч.: Акушерки</t>
  </si>
  <si>
    <t>082</t>
  </si>
  <si>
    <t>Фелдшери</t>
  </si>
  <si>
    <t>083</t>
  </si>
  <si>
    <t>Лекарски асистенти</t>
  </si>
  <si>
    <t>084</t>
  </si>
  <si>
    <t xml:space="preserve">Медицински сестри </t>
  </si>
  <si>
    <t>085</t>
  </si>
  <si>
    <t>Медицински лаборанти</t>
  </si>
  <si>
    <t>086</t>
  </si>
  <si>
    <t>Рентгенови лаборанти</t>
  </si>
  <si>
    <t>087</t>
  </si>
  <si>
    <t>Рехабилитатори</t>
  </si>
  <si>
    <t>088</t>
  </si>
  <si>
    <t>Масажисти</t>
  </si>
  <si>
    <t>089</t>
  </si>
  <si>
    <t>Инспектори по обществено здраве</t>
  </si>
  <si>
    <t>090</t>
  </si>
  <si>
    <t>Инструктори по хранене</t>
  </si>
  <si>
    <t>091</t>
  </si>
  <si>
    <t>Зъботехници</t>
  </si>
  <si>
    <t>092</t>
  </si>
  <si>
    <t>Помощник - фармацевти</t>
  </si>
  <si>
    <t>093</t>
  </si>
  <si>
    <t>Ортопедични техници</t>
  </si>
  <si>
    <t>094</t>
  </si>
  <si>
    <t xml:space="preserve">Други </t>
  </si>
  <si>
    <t>095</t>
  </si>
  <si>
    <t xml:space="preserve">Друг персонал  </t>
  </si>
  <si>
    <t>096</t>
  </si>
  <si>
    <t>в т.ч. Санитари</t>
  </si>
  <si>
    <t>097</t>
  </si>
  <si>
    <t>Болногледачи</t>
  </si>
  <si>
    <t>098</t>
  </si>
  <si>
    <t>Здравни асистенти</t>
  </si>
  <si>
    <t>099</t>
  </si>
  <si>
    <t>Социални работници</t>
  </si>
  <si>
    <t>100</t>
  </si>
  <si>
    <t>Кинезитерапевти</t>
  </si>
  <si>
    <t>101</t>
  </si>
  <si>
    <t>Парамедици</t>
  </si>
  <si>
    <t>102</t>
  </si>
  <si>
    <t>Други специалисти с висше немедицинско образование</t>
  </si>
  <si>
    <t>103</t>
  </si>
  <si>
    <t>Други специалисти немедицинско образование</t>
  </si>
  <si>
    <t>104</t>
  </si>
  <si>
    <t>Раздел ІІА.</t>
  </si>
  <si>
    <t>1. Лекари специализанти в края на годината</t>
  </si>
  <si>
    <t>Специалност, по която се провежда специализацията</t>
  </si>
  <si>
    <t>Ши-фър</t>
  </si>
  <si>
    <t>Физически лица на основен трудов договор</t>
  </si>
  <si>
    <t>От тях:</t>
  </si>
  <si>
    <r>
      <t>к</t>
    </r>
    <r>
      <rPr>
        <sz val="11"/>
        <rFont val="Symbol"/>
        <family val="1"/>
        <charset val="2"/>
      </rPr>
      <t xml:space="preserve">.1і </t>
    </r>
    <r>
      <rPr>
        <sz val="11"/>
        <rFont val="Arial"/>
        <family val="2"/>
      </rPr>
      <t>к.2+к.3+к.4</t>
    </r>
  </si>
  <si>
    <t>І-ва специал-ност</t>
  </si>
  <si>
    <t>ІІ-ра специал-ност</t>
  </si>
  <si>
    <t>ІІІ-та специал-ност</t>
  </si>
  <si>
    <t>Лекари (ш.02 до 31)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</si>
  <si>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</si>
  <si>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</si>
  <si>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</si>
  <si>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</si>
  <si>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</si>
  <si>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</si>
  <si>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</si>
  <si>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</si>
  <si>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</si>
  <si>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</si>
  <si>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</si>
  <si>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</si>
  <si>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</si>
  <si>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</si>
  <si>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</si>
  <si>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</si>
  <si>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</si>
  <si>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Акушерство и гинекология</t>
  </si>
  <si>
    <t>18</t>
  </si>
  <si>
    <t>19</t>
  </si>
  <si>
    <t>20</t>
  </si>
  <si>
    <t>21</t>
  </si>
  <si>
    <t>22</t>
  </si>
  <si>
    <t xml:space="preserve">Психиатрия 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</si>
  <si>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</si>
  <si>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</si>
  <si>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</si>
  <si>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</si>
  <si>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</si>
  <si>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</si>
  <si>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</si>
  <si>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</si>
  <si>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</si>
  <si>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ВЕРТИКАЛЕН КОНТРОЛ:</t>
  </si>
  <si>
    <r>
      <t>ш</t>
    </r>
    <r>
      <rPr>
        <sz val="11"/>
        <rFont val="Symbol"/>
        <family val="1"/>
        <charset val="2"/>
      </rPr>
      <t xml:space="preserve">.01= </t>
    </r>
    <r>
      <rPr>
        <sz val="11"/>
        <rFont val="Arial"/>
        <family val="2"/>
      </rPr>
      <t>на сумата от ш.02 до ш.31</t>
    </r>
  </si>
  <si>
    <t>КОНТРОЛ МЕЖДУ раздел IIА.1 и раздел II:</t>
  </si>
  <si>
    <r>
      <t>ш.002,</t>
    </r>
    <r>
      <rPr>
        <sz val="11"/>
        <rFont val="Arial"/>
        <family val="2"/>
        <charset val="204"/>
      </rPr>
      <t xml:space="preserve">к.1, </t>
    </r>
    <r>
      <rPr>
        <b/>
        <sz val="11"/>
        <rFont val="Arial"/>
        <family val="2"/>
        <charset val="204"/>
      </rPr>
      <t>р.ІІ</t>
    </r>
    <r>
      <rPr>
        <sz val="11"/>
        <rFont val="Arial"/>
        <family val="2"/>
        <charset val="204"/>
      </rPr>
      <t xml:space="preserve"> </t>
    </r>
    <r>
      <rPr>
        <sz val="11"/>
        <rFont val="Symbol"/>
        <family val="1"/>
        <charset val="2"/>
      </rPr>
      <t xml:space="preserve">і </t>
    </r>
    <r>
      <rPr>
        <sz val="11"/>
        <rFont val="Arial"/>
        <family val="2"/>
      </rPr>
      <t>на ш.01, к.1,</t>
    </r>
    <r>
      <rPr>
        <b/>
        <sz val="11"/>
        <rFont val="Arial"/>
        <family val="2"/>
        <charset val="204"/>
      </rPr>
      <t xml:space="preserve"> р.ІІА.1</t>
    </r>
  </si>
  <si>
    <t>2. Специализанти по здравни грижи по клинични специалности в края на годината</t>
  </si>
  <si>
    <t>Медицински специалисти по здравни грижи (ш.02 до 10)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</si>
  <si>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</si>
  <si>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</si>
  <si>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</si>
  <si>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</si>
  <si>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</si>
  <si>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</si>
  <si>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</si>
  <si>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</si>
  <si>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</si>
  <si>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r>
      <t>ш</t>
    </r>
    <r>
      <rPr>
        <sz val="11"/>
        <rFont val="Symbol"/>
        <family val="1"/>
        <charset val="2"/>
      </rPr>
      <t xml:space="preserve">.01= </t>
    </r>
    <r>
      <rPr>
        <sz val="11"/>
        <rFont val="Arial"/>
        <family val="2"/>
      </rPr>
      <t>на сумата от ш.02 до ш.10</t>
    </r>
  </si>
  <si>
    <t>КОНТРОЛ МЕЖДУ раздел IIА.2 и раздел II:</t>
  </si>
  <si>
    <r>
      <t>ш.081,</t>
    </r>
    <r>
      <rPr>
        <sz val="11"/>
        <rFont val="Arial"/>
        <family val="2"/>
        <charset val="204"/>
      </rPr>
      <t xml:space="preserve">к.1, </t>
    </r>
    <r>
      <rPr>
        <b/>
        <sz val="11"/>
        <rFont val="Arial"/>
        <family val="2"/>
        <charset val="204"/>
      </rPr>
      <t>р.ІІ</t>
    </r>
    <r>
      <rPr>
        <sz val="11"/>
        <rFont val="Arial"/>
        <family val="2"/>
        <charset val="204"/>
      </rPr>
      <t xml:space="preserve"> </t>
    </r>
    <r>
      <rPr>
        <sz val="11"/>
        <rFont val="Symbol"/>
        <family val="1"/>
        <charset val="2"/>
      </rPr>
      <t xml:space="preserve">і </t>
    </r>
    <r>
      <rPr>
        <sz val="11"/>
        <rFont val="Arial"/>
        <family val="2"/>
      </rPr>
      <t>на ш.01, к.1,</t>
    </r>
    <r>
      <rPr>
        <b/>
        <sz val="11"/>
        <rFont val="Arial"/>
        <family val="2"/>
        <charset val="204"/>
      </rPr>
      <t xml:space="preserve"> р.ІІА.2</t>
    </r>
  </si>
  <si>
    <t>Раздел ІII. Консултативно-амбулаторна дейност към консултативно-диагностичния блок</t>
  </si>
  <si>
    <t>1. Посещения</t>
  </si>
  <si>
    <t>Посещения в амбулаторията</t>
  </si>
  <si>
    <t>Посещения по домовете</t>
  </si>
  <si>
    <t>Всичко</t>
  </si>
  <si>
    <t>в това число</t>
  </si>
  <si>
    <t>деца до 17 г.</t>
  </si>
  <si>
    <t>профилактични</t>
  </si>
  <si>
    <t>от тях на деца до 17 г.</t>
  </si>
  <si>
    <r>
      <t>к</t>
    </r>
    <r>
      <rPr>
        <sz val="11"/>
        <rFont val="Symbol"/>
        <family val="1"/>
        <charset val="2"/>
      </rPr>
      <t xml:space="preserve">.1і </t>
    </r>
    <r>
      <rPr>
        <sz val="11"/>
        <rFont val="Arial"/>
        <family val="2"/>
      </rPr>
      <t xml:space="preserve">к.3 </t>
    </r>
  </si>
  <si>
    <r>
      <t>к</t>
    </r>
    <r>
      <rPr>
        <sz val="11"/>
        <rFont val="Symbol"/>
        <family val="1"/>
        <charset val="2"/>
      </rPr>
      <t xml:space="preserve">.3і </t>
    </r>
    <r>
      <rPr>
        <sz val="11"/>
        <rFont val="Arial"/>
        <family val="2"/>
        <charset val="204"/>
      </rPr>
      <t xml:space="preserve">к.4 </t>
    </r>
  </si>
  <si>
    <r>
      <t>к</t>
    </r>
    <r>
      <rPr>
        <sz val="11"/>
        <rFont val="Symbol"/>
        <family val="1"/>
        <charset val="2"/>
      </rPr>
      <t xml:space="preserve">.2і </t>
    </r>
    <r>
      <rPr>
        <sz val="11"/>
        <rFont val="Arial"/>
        <family val="2"/>
        <charset val="204"/>
      </rPr>
      <t xml:space="preserve">к.4 </t>
    </r>
  </si>
  <si>
    <t>Лекари (ш.02+ 03+27)</t>
  </si>
  <si>
    <t>За 24-часово обслужване</t>
  </si>
  <si>
    <t>Лекари по дентална медицина</t>
  </si>
  <si>
    <t>Медицински специалисти по здравни грижи</t>
  </si>
  <si>
    <t>32</t>
  </si>
  <si>
    <t>Акушерки</t>
  </si>
  <si>
    <t>33</t>
  </si>
  <si>
    <t>Медицински сестри (всички профили)</t>
  </si>
  <si>
    <t>34</t>
  </si>
  <si>
    <r>
      <t>ш</t>
    </r>
    <r>
      <rPr>
        <sz val="11"/>
        <rFont val="Symbol"/>
        <family val="1"/>
        <charset val="2"/>
      </rPr>
      <t xml:space="preserve">.01= </t>
    </r>
    <r>
      <rPr>
        <sz val="11"/>
        <rFont val="Arial"/>
        <family val="2"/>
      </rPr>
      <t>ш.02 + ш.03 + ш.27</t>
    </r>
  </si>
  <si>
    <r>
      <t>ш</t>
    </r>
    <r>
      <rPr>
        <sz val="11"/>
        <rFont val="Symbol"/>
        <family val="1"/>
        <charset val="2"/>
      </rPr>
      <t xml:space="preserve">.03= </t>
    </r>
    <r>
      <rPr>
        <sz val="11"/>
        <rFont val="Arial"/>
        <family val="2"/>
      </rPr>
      <t>на сумата от ш.04 до ш.26</t>
    </r>
  </si>
  <si>
    <r>
      <t>ш</t>
    </r>
    <r>
      <rPr>
        <sz val="11"/>
        <rFont val="Symbol"/>
        <family val="1"/>
        <charset val="2"/>
      </rPr>
      <t xml:space="preserve">.28= </t>
    </r>
    <r>
      <rPr>
        <sz val="11"/>
        <rFont val="Arial"/>
        <family val="2"/>
      </rPr>
      <t>ш.29 + ш.30</t>
    </r>
  </si>
  <si>
    <r>
      <t>ш</t>
    </r>
    <r>
      <rPr>
        <sz val="11"/>
        <rFont val="Symbol"/>
        <family val="1"/>
        <charset val="2"/>
      </rPr>
      <t xml:space="preserve">.31і </t>
    </r>
    <r>
      <rPr>
        <sz val="11"/>
        <rFont val="Arial"/>
        <family val="2"/>
      </rPr>
      <t xml:space="preserve">на сумата от ш.32 до ш.34 </t>
    </r>
  </si>
  <si>
    <r>
      <t xml:space="preserve">2. Профилактична дейност </t>
    </r>
    <r>
      <rPr>
        <i/>
        <sz val="11"/>
        <rFont val="Arial"/>
        <family val="2"/>
        <charset val="204"/>
      </rPr>
      <t>(не се попълва от лекари по дентална медицина)</t>
    </r>
  </si>
  <si>
    <t>Профилактични прегледи</t>
  </si>
  <si>
    <t>Възраст в навършени години</t>
  </si>
  <si>
    <t xml:space="preserve"> 0 - 17 год.</t>
  </si>
  <si>
    <t>над 18 год.</t>
  </si>
  <si>
    <t>Обхванати с профилактичен преглед</t>
  </si>
  <si>
    <t>Открити заболявания</t>
  </si>
  <si>
    <t>ако има данни на шифър 02 и на ш.01 трябва да има данни</t>
  </si>
  <si>
    <r>
      <t xml:space="preserve">3. Хирургична дейност </t>
    </r>
    <r>
      <rPr>
        <i/>
        <sz val="11"/>
        <rFont val="Arial"/>
        <family val="2"/>
        <charset val="204"/>
      </rPr>
      <t>(не се попълва от лекари по дентална медицина)</t>
    </r>
  </si>
  <si>
    <t>Брой</t>
  </si>
  <si>
    <t>Извършени операции - всичко</t>
  </si>
  <si>
    <t>от тях: амбулаторни</t>
  </si>
  <si>
    <r>
      <t>ш</t>
    </r>
    <r>
      <rPr>
        <sz val="11"/>
        <rFont val="Symbol"/>
        <family val="1"/>
        <charset val="2"/>
      </rPr>
      <t xml:space="preserve">.01і </t>
    </r>
    <r>
      <rPr>
        <sz val="11"/>
        <rFont val="Arial"/>
        <family val="2"/>
      </rPr>
      <t xml:space="preserve">ш.02 </t>
    </r>
  </si>
  <si>
    <t>4. Диспансерно наблюдение</t>
  </si>
  <si>
    <t xml:space="preserve">Наименование на болестите </t>
  </si>
  <si>
    <t>Шифър</t>
  </si>
  <si>
    <t>Под наблюдение в началото на годината</t>
  </si>
  <si>
    <t>Взети под наблюде- ние през годината</t>
  </si>
  <si>
    <t xml:space="preserve">Снети от наблюдение </t>
  </si>
  <si>
    <t>Остават под наблюде- ние в края на годината</t>
  </si>
  <si>
    <t>В т.ч. деца до 17 г.</t>
  </si>
  <si>
    <t>к.3=к.4+к.5+к.6</t>
  </si>
  <si>
    <t>к.7=к.1+к.2-к.3</t>
  </si>
  <si>
    <r>
      <t>к</t>
    </r>
    <r>
      <rPr>
        <sz val="11"/>
        <rFont val="Symbol"/>
        <family val="1"/>
        <charset val="2"/>
      </rPr>
      <t xml:space="preserve">.7і </t>
    </r>
    <r>
      <rPr>
        <sz val="11"/>
        <rFont val="Arial"/>
        <family val="2"/>
      </rPr>
      <t xml:space="preserve">к.8 </t>
    </r>
  </si>
  <si>
    <t>всичко</t>
  </si>
  <si>
    <t>по причини</t>
  </si>
  <si>
    <t>оздравя-ване</t>
  </si>
  <si>
    <t>умиране</t>
  </si>
  <si>
    <t>промяна в местож., работа и др.причини</t>
  </si>
  <si>
    <t xml:space="preserve">Общо </t>
  </si>
  <si>
    <t>1. Болести на органите на кръвообращението</t>
  </si>
  <si>
    <t>в т.ч.: хипертонична болест</t>
  </si>
  <si>
    <t>исхемична болест на сърцето</t>
  </si>
  <si>
    <t>мозъчно-съдова болест</t>
  </si>
  <si>
    <t>2. Болести на храносмилателната система</t>
  </si>
  <si>
    <t>в т.ч.: язвена болест на стомаха и дванадесетопръстника</t>
  </si>
  <si>
    <t>3. Болести на пикочо-половата система</t>
  </si>
  <si>
    <t>в т.ч.: гломерулни болести 09</t>
  </si>
  <si>
    <t>хроничен тубулоинтерстициален нефрит</t>
  </si>
  <si>
    <t>невъзпалителни болести на женските полови органи</t>
  </si>
  <si>
    <t>4. Болести на кръвта, кръвотворнитеоргани и отделни нарушения, включващи имунния механизъм</t>
  </si>
  <si>
    <t>5. Болести на дихателната система</t>
  </si>
  <si>
    <t>в т.ч.: астма</t>
  </si>
  <si>
    <t>ХОББ</t>
  </si>
  <si>
    <t>6. Болести на ендокринната система,разстройства на храненето и на обмяната на веществата</t>
  </si>
  <si>
    <t>в т.ч.: диабет</t>
  </si>
  <si>
    <t>7. Болести на нервната система 18</t>
  </si>
  <si>
    <t>в т.ч.: епилепсия</t>
  </si>
  <si>
    <t>болест на Паркинсон</t>
  </si>
  <si>
    <t>8. Болести на ухото и мастоидния израстък</t>
  </si>
  <si>
    <t>9. Болести на окото и придатъците му 22</t>
  </si>
  <si>
    <t>в т.ч.: глаукома 23</t>
  </si>
  <si>
    <t>10. Бременност, раждане и послеродов период</t>
  </si>
  <si>
    <t>11. Болести на костно-мускулната система и на съединителната тъкан</t>
  </si>
  <si>
    <t>12. Други</t>
  </si>
  <si>
    <r>
      <t>ш</t>
    </r>
    <r>
      <rPr>
        <sz val="11"/>
        <rFont val="Symbol"/>
        <family val="1"/>
        <charset val="2"/>
      </rPr>
      <t xml:space="preserve">.01= </t>
    </r>
    <r>
      <rPr>
        <sz val="11"/>
        <rFont val="Arial"/>
        <family val="2"/>
      </rPr>
      <t>ш.02+ш.06+ш.08+ш.12+ш.13+ш.16+ш.18+ ш.21+ш.22+ш.24+ш.25+ш.26</t>
    </r>
  </si>
  <si>
    <r>
      <t>ш</t>
    </r>
    <r>
      <rPr>
        <sz val="11"/>
        <rFont val="Symbol"/>
        <family val="1"/>
        <charset val="2"/>
      </rPr>
      <t xml:space="preserve">.02і </t>
    </r>
    <r>
      <rPr>
        <sz val="11"/>
        <rFont val="Arial"/>
        <family val="2"/>
      </rPr>
      <t xml:space="preserve">на сумата от ш.03 до ш.05 </t>
    </r>
  </si>
  <si>
    <r>
      <t>ш</t>
    </r>
    <r>
      <rPr>
        <sz val="11"/>
        <rFont val="Symbol"/>
        <family val="1"/>
        <charset val="2"/>
      </rPr>
      <t xml:space="preserve">.06і </t>
    </r>
    <r>
      <rPr>
        <sz val="11"/>
        <rFont val="Arial"/>
        <family val="2"/>
      </rPr>
      <t>ш.07</t>
    </r>
  </si>
  <si>
    <r>
      <t>ш</t>
    </r>
    <r>
      <rPr>
        <sz val="11"/>
        <rFont val="Symbol"/>
        <family val="1"/>
        <charset val="2"/>
      </rPr>
      <t xml:space="preserve">.08і </t>
    </r>
    <r>
      <rPr>
        <sz val="11"/>
        <rFont val="Arial"/>
        <family val="2"/>
      </rPr>
      <t xml:space="preserve">на сумата от ш.09 до ш.11 </t>
    </r>
  </si>
  <si>
    <r>
      <t>ш</t>
    </r>
    <r>
      <rPr>
        <sz val="11"/>
        <rFont val="Symbol"/>
        <family val="1"/>
        <charset val="2"/>
      </rPr>
      <t xml:space="preserve">.13і </t>
    </r>
    <r>
      <rPr>
        <sz val="11"/>
        <rFont val="Arial"/>
        <family val="2"/>
      </rPr>
      <t xml:space="preserve">ш.14 + ш.15 </t>
    </r>
  </si>
  <si>
    <r>
      <t>ш</t>
    </r>
    <r>
      <rPr>
        <sz val="11"/>
        <rFont val="Symbol"/>
        <family val="1"/>
        <charset val="2"/>
      </rPr>
      <t xml:space="preserve">.16і </t>
    </r>
    <r>
      <rPr>
        <sz val="11"/>
        <rFont val="Arial"/>
        <family val="2"/>
      </rPr>
      <t>ш.17</t>
    </r>
  </si>
  <si>
    <r>
      <t>ш</t>
    </r>
    <r>
      <rPr>
        <sz val="11"/>
        <rFont val="Symbol"/>
        <family val="1"/>
        <charset val="2"/>
      </rPr>
      <t xml:space="preserve">.18і </t>
    </r>
    <r>
      <rPr>
        <sz val="11"/>
        <rFont val="Arial"/>
        <family val="2"/>
      </rPr>
      <t xml:space="preserve">ш.19 + ш.20 </t>
    </r>
  </si>
  <si>
    <r>
      <t>ш</t>
    </r>
    <r>
      <rPr>
        <sz val="11"/>
        <rFont val="Symbol"/>
        <family val="1"/>
        <charset val="2"/>
      </rPr>
      <t xml:space="preserve">.22і </t>
    </r>
    <r>
      <rPr>
        <sz val="11"/>
        <rFont val="Arial"/>
        <family val="2"/>
      </rPr>
      <t>ш.23</t>
    </r>
  </si>
  <si>
    <t xml:space="preserve">Раздел ІV. </t>
  </si>
  <si>
    <t>Легла за наблюдение и лечение до 48 часа</t>
  </si>
  <si>
    <t>Легла</t>
  </si>
  <si>
    <t>Болни в началото на годината</t>
  </si>
  <si>
    <t>През годината</t>
  </si>
  <si>
    <t>Болни в края на годината</t>
  </si>
  <si>
    <t>Прове-дени леглодни през годината</t>
  </si>
  <si>
    <t>Изпол-зваемост</t>
  </si>
  <si>
    <t>Среден престой</t>
  </si>
  <si>
    <t>Оборот</t>
  </si>
  <si>
    <t>Летали-тет</t>
  </si>
  <si>
    <t>Преми-нали болни</t>
  </si>
  <si>
    <t>к.7=(к.3+к.4)-(к.5+к.6)</t>
  </si>
  <si>
    <t>ако в колони от 3 до 7 има данни и в к.2 трябва да има данни</t>
  </si>
  <si>
    <t>ако в колони от 3 до 7 има данни и в к.8 трябва да има данни</t>
  </si>
  <si>
    <t>ако в колона 8 има данни, то и в к.2 и в някоя от колони 3 до 7 трябва да има данни</t>
  </si>
  <si>
    <t>в края на годината</t>
  </si>
  <si>
    <t>средно-годишен брой легла</t>
  </si>
  <si>
    <t>постъпили</t>
  </si>
  <si>
    <t>изписани</t>
  </si>
  <si>
    <t>умрели</t>
  </si>
  <si>
    <t>Раздел V. Акушеро-гинекологична дейност</t>
  </si>
  <si>
    <t>1. Аборти, извършени в заведението</t>
  </si>
  <si>
    <t>Аборти (О03-О06) - всичко (ш.02+06+17)</t>
  </si>
  <si>
    <t>Спонтанни аборти (О03) (ш.03 до 05)</t>
  </si>
  <si>
    <t>Бременни до: 12 гестационна седмица</t>
  </si>
  <si>
    <t>13-20 гестационна седмица</t>
  </si>
  <si>
    <t>20 и повече гестационни седмици</t>
  </si>
  <si>
    <t>Терапевтични аборти (О04) (ш.07+12)</t>
  </si>
  <si>
    <t>По желание (ш.08 до 11)</t>
  </si>
  <si>
    <t>Жени: без деца</t>
  </si>
  <si>
    <t>с едно дете</t>
  </si>
  <si>
    <t>с две деца</t>
  </si>
  <si>
    <t>с три и повече деца</t>
  </si>
  <si>
    <t>По медицински показания  (ш.13 до 16)</t>
  </si>
  <si>
    <t>Бременни до: 10 гестационна седмица</t>
  </si>
  <si>
    <t>11-22 гестационна седмица</t>
  </si>
  <si>
    <t>23-26 гестационна седмица</t>
  </si>
  <si>
    <t>26 и повече гестационни седмици</t>
  </si>
  <si>
    <t>Други видове и аборт неуточнен (О05,О06)</t>
  </si>
  <si>
    <t>Общ брой на умрелите жени след аборт</t>
  </si>
  <si>
    <r>
      <t>ш</t>
    </r>
    <r>
      <rPr>
        <sz val="11"/>
        <rFont val="Symbol"/>
        <family val="1"/>
        <charset val="2"/>
      </rPr>
      <t xml:space="preserve">.01 = </t>
    </r>
    <r>
      <rPr>
        <sz val="11"/>
        <rFont val="Arial"/>
        <family val="2"/>
      </rPr>
      <t>ш.02+ш.06+ш.17</t>
    </r>
  </si>
  <si>
    <r>
      <t>ш</t>
    </r>
    <r>
      <rPr>
        <sz val="11"/>
        <rFont val="Symbol"/>
        <family val="1"/>
        <charset val="2"/>
      </rPr>
      <t xml:space="preserve">.02 = </t>
    </r>
    <r>
      <rPr>
        <sz val="11"/>
        <rFont val="Arial"/>
        <family val="2"/>
      </rPr>
      <t xml:space="preserve"> на сумата от ш.03 до ш.05</t>
    </r>
  </si>
  <si>
    <r>
      <t>ш</t>
    </r>
    <r>
      <rPr>
        <sz val="11"/>
        <rFont val="Symbol"/>
        <family val="1"/>
        <charset val="2"/>
      </rPr>
      <t xml:space="preserve">.06 = </t>
    </r>
    <r>
      <rPr>
        <sz val="11"/>
        <rFont val="Arial"/>
        <family val="2"/>
      </rPr>
      <t xml:space="preserve"> ш.07 + ш.12</t>
    </r>
  </si>
  <si>
    <r>
      <t>ш</t>
    </r>
    <r>
      <rPr>
        <sz val="11"/>
        <rFont val="Symbol"/>
        <family val="1"/>
        <charset val="2"/>
      </rPr>
      <t xml:space="preserve">.07 = </t>
    </r>
    <r>
      <rPr>
        <sz val="11"/>
        <rFont val="Arial"/>
        <family val="2"/>
      </rPr>
      <t xml:space="preserve"> на сумата от ш.08 до ш.11</t>
    </r>
  </si>
  <si>
    <r>
      <t>ш</t>
    </r>
    <r>
      <rPr>
        <sz val="11"/>
        <rFont val="Symbol"/>
        <family val="1"/>
        <charset val="2"/>
      </rPr>
      <t xml:space="preserve">.12 = </t>
    </r>
    <r>
      <rPr>
        <sz val="11"/>
        <rFont val="Arial"/>
        <family val="2"/>
      </rPr>
      <t xml:space="preserve"> на сумата от ш.13 до ш.16</t>
    </r>
  </si>
  <si>
    <r>
      <t>ш</t>
    </r>
    <r>
      <rPr>
        <sz val="11"/>
        <rFont val="Symbol"/>
        <family val="1"/>
        <charset val="2"/>
      </rPr>
      <t xml:space="preserve">.01 і </t>
    </r>
    <r>
      <rPr>
        <sz val="11"/>
        <rFont val="Arial"/>
        <family val="2"/>
      </rPr>
      <t>ш.18</t>
    </r>
  </si>
  <si>
    <t>КОНТРОЛ МЕЖДУ табл.1, раздел V и табл.1а, раздел V:</t>
  </si>
  <si>
    <r>
      <t>ш.01,р.V, т.1</t>
    </r>
    <r>
      <rPr>
        <sz val="11"/>
        <rFont val="Symbol"/>
        <family val="1"/>
        <charset val="2"/>
      </rPr>
      <t xml:space="preserve"> = </t>
    </r>
    <r>
      <rPr>
        <sz val="11"/>
        <rFont val="Arial"/>
        <family val="2"/>
      </rPr>
      <t>ш.01,к.1, р.V, т.1a</t>
    </r>
  </si>
  <si>
    <r>
      <t>ш.02,р.V, т.1</t>
    </r>
    <r>
      <rPr>
        <sz val="11"/>
        <rFont val="Symbol"/>
        <family val="1"/>
        <charset val="2"/>
      </rPr>
      <t xml:space="preserve"> = </t>
    </r>
    <r>
      <rPr>
        <sz val="11"/>
        <rFont val="Arial"/>
        <family val="2"/>
      </rPr>
      <t>ш.01,к.2, р.V, т.1a</t>
    </r>
  </si>
  <si>
    <r>
      <t>ш.06,р.V, т.1</t>
    </r>
    <r>
      <rPr>
        <sz val="11"/>
        <rFont val="Symbol"/>
        <family val="1"/>
        <charset val="2"/>
      </rPr>
      <t xml:space="preserve"> = </t>
    </r>
    <r>
      <rPr>
        <sz val="11"/>
        <rFont val="Arial"/>
        <family val="2"/>
      </rPr>
      <t>ш.01,к.3, р.V, т.1a</t>
    </r>
  </si>
  <si>
    <r>
      <t>ш.07,р.V, т.1</t>
    </r>
    <r>
      <rPr>
        <sz val="11"/>
        <rFont val="Symbol"/>
        <family val="1"/>
        <charset val="2"/>
      </rPr>
      <t xml:space="preserve"> = </t>
    </r>
    <r>
      <rPr>
        <sz val="11"/>
        <rFont val="Arial"/>
        <family val="2"/>
      </rPr>
      <t>ш.01,к.4, р.V, т.1a</t>
    </r>
  </si>
  <si>
    <r>
      <t>ш.12,р.V, т.1</t>
    </r>
    <r>
      <rPr>
        <sz val="11"/>
        <rFont val="Symbol"/>
        <family val="1"/>
        <charset val="2"/>
      </rPr>
      <t xml:space="preserve"> = </t>
    </r>
    <r>
      <rPr>
        <sz val="11"/>
        <rFont val="Arial"/>
        <family val="2"/>
      </rPr>
      <t>ш.01,к.5, р.V, т.1a</t>
    </r>
  </si>
  <si>
    <r>
      <t>ш.17,р.V, т.1</t>
    </r>
    <r>
      <rPr>
        <sz val="11"/>
        <rFont val="Symbol"/>
        <family val="1"/>
        <charset val="2"/>
      </rPr>
      <t xml:space="preserve"> = </t>
    </r>
    <r>
      <rPr>
        <sz val="11"/>
        <rFont val="Arial"/>
        <family val="2"/>
      </rPr>
      <t>ш.01,к.6, р.V, т.1a</t>
    </r>
  </si>
  <si>
    <t>1а. Аборти по възраст на жената</t>
  </si>
  <si>
    <t>Възраст (в навършени години)</t>
  </si>
  <si>
    <t>Аборти (О03-О06) (к.2+3+6)</t>
  </si>
  <si>
    <t>По вид</t>
  </si>
  <si>
    <t>к.1= к.2+к.3+к.6</t>
  </si>
  <si>
    <t>к.3 = к.4+к.5</t>
  </si>
  <si>
    <t>Спонт-анни (О03)</t>
  </si>
  <si>
    <t>Терапев-тични (О04)</t>
  </si>
  <si>
    <t>от тях:</t>
  </si>
  <si>
    <t>други видове и аборт, неуточнен (О05,О06)</t>
  </si>
  <si>
    <t xml:space="preserve">по желание </t>
  </si>
  <si>
    <t>по медицин-ски показа- ния</t>
  </si>
  <si>
    <t>Под 15</t>
  </si>
  <si>
    <t>15 до 19</t>
  </si>
  <si>
    <t>20 до 24</t>
  </si>
  <si>
    <t>25 до 29</t>
  </si>
  <si>
    <t>30 до 34</t>
  </si>
  <si>
    <t>35 до 39</t>
  </si>
  <si>
    <t>40 до 44</t>
  </si>
  <si>
    <t>45 до 49</t>
  </si>
  <si>
    <t>50 +</t>
  </si>
  <si>
    <r>
      <t>ш</t>
    </r>
    <r>
      <rPr>
        <sz val="11"/>
        <rFont val="Symbol"/>
        <family val="1"/>
        <charset val="2"/>
      </rPr>
      <t xml:space="preserve">.01= </t>
    </r>
    <r>
      <rPr>
        <sz val="11"/>
        <rFont val="Arial"/>
        <family val="2"/>
      </rPr>
      <t xml:space="preserve"> на сумата от ш.02 до ш.10</t>
    </r>
  </si>
  <si>
    <t>ш.01,к.1, р.V, т.1a = ш.01, р.V, т.1</t>
  </si>
  <si>
    <t>ш.01,к.2, р.V, т.1a = ш.02, р.V, т.1</t>
  </si>
  <si>
    <t>ш.01,к.3, р.V, т.1a = ш.06, р.V, т.1</t>
  </si>
  <si>
    <t>ш.01,к.4, р.V, т.1a = ш.07, р.V, т.1</t>
  </si>
  <si>
    <t>ш.01,к.5, р.V, т.1a = ш.12, р.V, т.1</t>
  </si>
  <si>
    <t>ш.01,к.6, р.V, т.1a = ш.17, р.V, т.1</t>
  </si>
  <si>
    <t>2. Профилактична АГ дейност</t>
  </si>
  <si>
    <t>Прегледани жени - всичко</t>
  </si>
  <si>
    <t>в т.ч. с цитонамазка</t>
  </si>
  <si>
    <t>Открити за първи път:                   гинекологични заболявания</t>
  </si>
  <si>
    <t>злокачествени заболявания</t>
  </si>
  <si>
    <r>
      <t>ш</t>
    </r>
    <r>
      <rPr>
        <sz val="11"/>
        <rFont val="Symbol"/>
        <family val="1"/>
        <charset val="2"/>
      </rPr>
      <t xml:space="preserve">.01і </t>
    </r>
    <r>
      <rPr>
        <sz val="11"/>
        <rFont val="Arial"/>
        <family val="2"/>
      </rPr>
      <t>ш.02</t>
    </r>
  </si>
  <si>
    <r>
      <t>ш</t>
    </r>
    <r>
      <rPr>
        <sz val="11"/>
        <rFont val="Symbol"/>
        <family val="1"/>
        <charset val="2"/>
      </rPr>
      <t xml:space="preserve">.01і </t>
    </r>
    <r>
      <rPr>
        <sz val="11"/>
        <rFont val="Arial"/>
        <family val="2"/>
      </rPr>
      <t>ш.03</t>
    </r>
  </si>
  <si>
    <r>
      <t>ш</t>
    </r>
    <r>
      <rPr>
        <sz val="11"/>
        <rFont val="Symbol"/>
        <family val="1"/>
        <charset val="2"/>
      </rPr>
      <t xml:space="preserve">.01і </t>
    </r>
    <r>
      <rPr>
        <sz val="11"/>
        <rFont val="Arial"/>
        <family val="2"/>
      </rPr>
      <t>ш.04</t>
    </r>
  </si>
  <si>
    <t>2а. Профилактична дейност на бременни</t>
  </si>
  <si>
    <t>в това число за:</t>
  </si>
  <si>
    <t>Пренатален скрининг</t>
  </si>
  <si>
    <t>Сифилис</t>
  </si>
  <si>
    <t>от тях: положи-телни проби</t>
  </si>
  <si>
    <t>ХИВ</t>
  </si>
  <si>
    <t>от тях: положителни проби</t>
  </si>
  <si>
    <t>Хепатит В</t>
  </si>
  <si>
    <t>Изследвани бременни - всичко</t>
  </si>
  <si>
    <t>3. Асистирана репродукция</t>
  </si>
  <si>
    <t>Лекари</t>
  </si>
  <si>
    <t>в т.ч.: акушеро-гинеколози</t>
  </si>
  <si>
    <t>с 3 годишен опит в АР</t>
  </si>
  <si>
    <t>анестезиология и интензивно лечение</t>
  </si>
  <si>
    <t>други</t>
  </si>
  <si>
    <t>Биолози</t>
  </si>
  <si>
    <r>
      <rPr>
        <b/>
        <sz val="12"/>
        <rFont val="Arial"/>
        <family val="2"/>
        <charset val="204"/>
      </rPr>
      <t xml:space="preserve">Резултат от дейността:  </t>
    </r>
    <r>
      <rPr>
        <sz val="12"/>
        <rFont val="Arial"/>
        <family val="2"/>
        <charset val="204"/>
      </rPr>
      <t xml:space="preserve">                         Клинични бременности в резултат на АР</t>
    </r>
  </si>
  <si>
    <t>от тях завършили с раждане в резултат на АР</t>
  </si>
  <si>
    <t>в т.ч.: на 1 дете</t>
  </si>
  <si>
    <t>на близнаци</t>
  </si>
  <si>
    <t>на повече от 2 плода</t>
  </si>
  <si>
    <r>
      <t>от ш. 09 с вродени малформации</t>
    </r>
    <r>
      <rPr>
        <b/>
        <sz val="12"/>
        <rFont val="Arial"/>
        <family val="2"/>
        <charset val="204"/>
      </rPr>
      <t>/</t>
    </r>
    <r>
      <rPr>
        <sz val="12"/>
        <rFont val="Arial"/>
        <family val="2"/>
        <charset val="204"/>
      </rPr>
      <t>заболявания</t>
    </r>
  </si>
  <si>
    <r>
      <t>ш</t>
    </r>
    <r>
      <rPr>
        <sz val="11"/>
        <rFont val="Symbol"/>
        <family val="1"/>
        <charset val="2"/>
      </rPr>
      <t xml:space="preserve">.02= </t>
    </r>
    <r>
      <rPr>
        <sz val="11"/>
        <rFont val="Arial"/>
        <family val="2"/>
      </rPr>
      <t xml:space="preserve">ш.03+ш.05+ш.06 </t>
    </r>
  </si>
  <si>
    <r>
      <t>ш</t>
    </r>
    <r>
      <rPr>
        <sz val="11"/>
        <rFont val="Symbol"/>
        <family val="1"/>
        <charset val="2"/>
      </rPr>
      <t xml:space="preserve">.03і </t>
    </r>
    <r>
      <rPr>
        <sz val="11"/>
        <rFont val="Arial"/>
        <family val="2"/>
      </rPr>
      <t>ш.04</t>
    </r>
  </si>
  <si>
    <r>
      <t>ш</t>
    </r>
    <r>
      <rPr>
        <sz val="11"/>
        <rFont val="Symbol"/>
        <family val="1"/>
        <charset val="2"/>
      </rPr>
      <t xml:space="preserve">.08і </t>
    </r>
    <r>
      <rPr>
        <sz val="11"/>
        <rFont val="Arial"/>
        <family val="2"/>
      </rPr>
      <t>ш.09</t>
    </r>
  </si>
  <si>
    <r>
      <t>ш</t>
    </r>
    <r>
      <rPr>
        <sz val="11"/>
        <rFont val="Symbol"/>
        <family val="1"/>
        <charset val="2"/>
      </rPr>
      <t xml:space="preserve">.09= </t>
    </r>
    <r>
      <rPr>
        <sz val="11"/>
        <rFont val="Arial"/>
        <family val="2"/>
      </rPr>
      <t xml:space="preserve">ш.10+ш.11+ш.12 </t>
    </r>
  </si>
  <si>
    <t>ако има данни на шифри от 10 до 12 и на ш.09 трябва да има данни</t>
  </si>
  <si>
    <t>ако има данни на шифър 13 и на ш.09 трябва да има данни</t>
  </si>
  <si>
    <t>Раздел VІ. Медицинска апаратура и изследвания</t>
  </si>
  <si>
    <t>1. Медицинска апаратура</t>
  </si>
  <si>
    <t>Апарат за роботизирана хирургия</t>
  </si>
  <si>
    <t>SPECT/CT</t>
  </si>
  <si>
    <t>ПЕТ скенер</t>
  </si>
  <si>
    <t>Компютърен томограф</t>
  </si>
  <si>
    <t>Ядрено-магнитен резонанс</t>
  </si>
  <si>
    <t>Ехограф</t>
  </si>
  <si>
    <t>в т.ч.:  3D</t>
  </si>
  <si>
    <t>4D</t>
  </si>
  <si>
    <t>ЕКГ - апарат</t>
  </si>
  <si>
    <t>Спирометър</t>
  </si>
  <si>
    <t>Мамограф</t>
  </si>
  <si>
    <t>Ангиограф</t>
  </si>
  <si>
    <t>в т.ч.: Ангиограф за ендуваскуларно лечение на екстракраниални съдове</t>
  </si>
  <si>
    <t>Ангиограф за ендуваскуларно лечение на интракраниални съдове</t>
  </si>
  <si>
    <t>Електроенцефалограф</t>
  </si>
  <si>
    <t>Електромиограф</t>
  </si>
  <si>
    <t>Ендоскоп</t>
  </si>
  <si>
    <t>Сцинтиграф</t>
  </si>
  <si>
    <t>Рентгенов апарат</t>
  </si>
  <si>
    <t>в т.ч. Дигитален рентгенов апарат</t>
  </si>
  <si>
    <t>Хематологичен анализатор</t>
  </si>
  <si>
    <t>Автоматичен клинико-химичен анализатор</t>
  </si>
  <si>
    <t>Елиза и реанализатор за хормони</t>
  </si>
  <si>
    <t>Кръвно-газов анализатор</t>
  </si>
  <si>
    <t>Наркозен апарат</t>
  </si>
  <si>
    <t>Респиратор</t>
  </si>
  <si>
    <t>Кувьози</t>
  </si>
  <si>
    <t>Кардиомонитор</t>
  </si>
  <si>
    <t>Дефибрилатор</t>
  </si>
  <si>
    <t>Коагулационен лазер</t>
  </si>
  <si>
    <t>Апаратура за микрохирургия</t>
  </si>
  <si>
    <t>Апаратура за диализни структури</t>
  </si>
  <si>
    <t>Лазерен апарат за биостимулация</t>
  </si>
  <si>
    <t>Ултразвуков терапевтичен апарат</t>
  </si>
  <si>
    <t>Ултразвуков терапевтичен литотриптер</t>
  </si>
  <si>
    <t>35</t>
  </si>
  <si>
    <t>Апарат за нискочестотни токове</t>
  </si>
  <si>
    <t>36</t>
  </si>
  <si>
    <t>Апарат за високочестотни токове</t>
  </si>
  <si>
    <t>37</t>
  </si>
  <si>
    <t>Телегаматерапевтични уредби</t>
  </si>
  <si>
    <t>38</t>
  </si>
  <si>
    <t>Линеен ускорител</t>
  </si>
  <si>
    <t>39</t>
  </si>
  <si>
    <t>в т.ч. с възможности за модулиран интензитет</t>
  </si>
  <si>
    <t>40</t>
  </si>
  <si>
    <t>Апарат за брахитерапия</t>
  </si>
  <si>
    <t>41</t>
  </si>
  <si>
    <t>Гама камери</t>
  </si>
  <si>
    <t>42</t>
  </si>
  <si>
    <t>Апарат за рентгенова терапия</t>
  </si>
  <si>
    <t>43</t>
  </si>
  <si>
    <t>Електрохирургична апаратура</t>
  </si>
  <si>
    <t>44</t>
  </si>
  <si>
    <t>Клинитронови легла</t>
  </si>
  <si>
    <t>45</t>
  </si>
  <si>
    <t>Стоматологични единици</t>
  </si>
  <si>
    <t>46</t>
  </si>
  <si>
    <t>Други</t>
  </si>
  <si>
    <t>47</t>
  </si>
  <si>
    <r>
      <t>ш</t>
    </r>
    <r>
      <rPr>
        <sz val="11"/>
        <rFont val="Symbol"/>
        <family val="1"/>
        <charset val="2"/>
      </rPr>
      <t xml:space="preserve">.06 і </t>
    </r>
    <r>
      <rPr>
        <sz val="11"/>
        <rFont val="Arial"/>
        <family val="2"/>
      </rPr>
      <t xml:space="preserve">ш.07+ш.08 </t>
    </r>
  </si>
  <si>
    <r>
      <t>ш</t>
    </r>
    <r>
      <rPr>
        <sz val="11"/>
        <rFont val="Symbol"/>
        <family val="1"/>
        <charset val="2"/>
      </rPr>
      <t xml:space="preserve">.12 і </t>
    </r>
    <r>
      <rPr>
        <sz val="11"/>
        <rFont val="Arial"/>
        <family val="2"/>
      </rPr>
      <t xml:space="preserve">ш.13+ш.14 </t>
    </r>
  </si>
  <si>
    <r>
      <t>ш</t>
    </r>
    <r>
      <rPr>
        <sz val="11"/>
        <rFont val="Symbol"/>
        <family val="1"/>
        <charset val="2"/>
      </rPr>
      <t xml:space="preserve">.19 і </t>
    </r>
    <r>
      <rPr>
        <sz val="11"/>
        <rFont val="Arial"/>
        <family val="2"/>
      </rPr>
      <t>ш.20</t>
    </r>
  </si>
  <si>
    <r>
      <t>ш</t>
    </r>
    <r>
      <rPr>
        <sz val="11"/>
        <rFont val="Symbol"/>
        <family val="1"/>
        <charset val="2"/>
      </rPr>
      <t xml:space="preserve">.39 і </t>
    </r>
    <r>
      <rPr>
        <sz val="11"/>
        <rFont val="Arial"/>
        <family val="2"/>
      </rPr>
      <t>ш.40</t>
    </r>
  </si>
  <si>
    <t>2. Извършени изследвания</t>
  </si>
  <si>
    <t>Брой изследвания</t>
  </si>
  <si>
    <t>Ехографии</t>
  </si>
  <si>
    <t>ЕКГ</t>
  </si>
  <si>
    <t>ФИД</t>
  </si>
  <si>
    <t>ЕЕГ</t>
  </si>
  <si>
    <t>ЕМГ</t>
  </si>
  <si>
    <t>Ендоскопии</t>
  </si>
  <si>
    <t>Сцинтиграфии</t>
  </si>
  <si>
    <t xml:space="preserve">Рентгенови изследвания и процедури </t>
  </si>
  <si>
    <t>в т.ч.: компютърни томографии</t>
  </si>
  <si>
    <t>Лабораторни изследвания</t>
  </si>
  <si>
    <t>в т.ч.: клинико-лабораторни изследвания</t>
  </si>
  <si>
    <t>Литотрипсии - брой</t>
  </si>
  <si>
    <r>
      <t>ш</t>
    </r>
    <r>
      <rPr>
        <sz val="11"/>
        <rFont val="Symbol"/>
        <family val="1"/>
        <charset val="2"/>
      </rPr>
      <t xml:space="preserve">.10і </t>
    </r>
    <r>
      <rPr>
        <sz val="11"/>
        <rFont val="Arial"/>
        <family val="2"/>
      </rPr>
      <t>ш.11</t>
    </r>
  </si>
  <si>
    <t>Раздел VІІ.</t>
  </si>
  <si>
    <t>Физиотерапевтична дейност</t>
  </si>
  <si>
    <t>Брой процедури</t>
  </si>
  <si>
    <t>Кинезитерапия</t>
  </si>
  <si>
    <t>Масажи</t>
  </si>
  <si>
    <t>Лазертерапия</t>
  </si>
  <si>
    <t>Инхалационна терапия</t>
  </si>
  <si>
    <t>Електролечение</t>
  </si>
  <si>
    <t>Светлолечение</t>
  </si>
  <si>
    <t>Термотерапия</t>
  </si>
  <si>
    <t>Хидротерапия</t>
  </si>
  <si>
    <t>Аерозолотерапия</t>
  </si>
  <si>
    <t>Рефлексотерапия</t>
  </si>
  <si>
    <t>Раздел VІІІ.</t>
  </si>
  <si>
    <t>Tранспорт на лечебното заведение</t>
  </si>
  <si>
    <t>в т.ч. в движение</t>
  </si>
  <si>
    <t>Санитарни моторни превозни средства в края на годината</t>
  </si>
  <si>
    <t>линейки</t>
  </si>
  <si>
    <t>леки коли</t>
  </si>
  <si>
    <t>лекотоварни</t>
  </si>
  <si>
    <t>товарни</t>
  </si>
  <si>
    <t>микробуси</t>
  </si>
  <si>
    <r>
      <t>ш</t>
    </r>
    <r>
      <rPr>
        <sz val="11"/>
        <rFont val="Symbol"/>
        <family val="1"/>
        <charset val="2"/>
      </rPr>
      <t xml:space="preserve">.01= </t>
    </r>
    <r>
      <rPr>
        <sz val="11"/>
        <rFont val="Arial"/>
        <family val="2"/>
      </rPr>
      <t>на сумата от ш.02 до ш.07</t>
    </r>
  </si>
  <si>
    <r>
      <t>ш</t>
    </r>
    <r>
      <rPr>
        <sz val="11"/>
        <rFont val="Symbol"/>
        <family val="1"/>
        <charset val="2"/>
      </rPr>
      <t xml:space="preserve">.001= </t>
    </r>
    <r>
      <rPr>
        <sz val="11"/>
        <rFont val="Arial"/>
        <family val="2"/>
      </rPr>
      <t>ш.002+ш.077+ш.080+ш.081+ш.096</t>
    </r>
  </si>
  <si>
    <r>
      <t>ш</t>
    </r>
    <r>
      <rPr>
        <sz val="11"/>
        <rFont val="Symbol"/>
        <family val="1"/>
        <charset val="2"/>
      </rPr>
      <t xml:space="preserve">.002= </t>
    </r>
    <r>
      <rPr>
        <sz val="11"/>
        <rFont val="Arial"/>
        <family val="2"/>
      </rPr>
      <t>ш.003 + ш.004</t>
    </r>
  </si>
  <si>
    <r>
      <t>ш</t>
    </r>
    <r>
      <rPr>
        <sz val="11"/>
        <rFont val="Symbol"/>
        <family val="1"/>
        <charset val="2"/>
      </rPr>
      <t xml:space="preserve">.004= </t>
    </r>
    <r>
      <rPr>
        <sz val="11"/>
        <rFont val="Arial"/>
        <family val="2"/>
      </rPr>
      <t>ш.005 + ш.067</t>
    </r>
  </si>
  <si>
    <r>
      <t>ш</t>
    </r>
    <r>
      <rPr>
        <sz val="11"/>
        <rFont val="Symbol"/>
        <family val="1"/>
        <charset val="2"/>
      </rPr>
      <t xml:space="preserve">.005= </t>
    </r>
    <r>
      <rPr>
        <sz val="11"/>
        <rFont val="Arial"/>
        <family val="2"/>
      </rPr>
      <t>на сумата от ш.006 до ш.066</t>
    </r>
  </si>
  <si>
    <r>
      <t>ш</t>
    </r>
    <r>
      <rPr>
        <sz val="11"/>
        <rFont val="Symbol"/>
        <family val="1"/>
        <charset val="2"/>
      </rPr>
      <t xml:space="preserve">.067= </t>
    </r>
    <r>
      <rPr>
        <sz val="11"/>
        <rFont val="Arial"/>
        <family val="2"/>
      </rPr>
      <t xml:space="preserve">на сумата от ш.068 до ш.076 </t>
    </r>
  </si>
  <si>
    <r>
      <t>ш</t>
    </r>
    <r>
      <rPr>
        <sz val="11"/>
        <rFont val="Symbol"/>
        <family val="1"/>
        <charset val="2"/>
      </rPr>
      <t xml:space="preserve">.077= </t>
    </r>
    <r>
      <rPr>
        <sz val="11"/>
        <rFont val="Arial"/>
        <family val="2"/>
      </rPr>
      <t>ш.078 + ш.079</t>
    </r>
  </si>
  <si>
    <r>
      <t>ш</t>
    </r>
    <r>
      <rPr>
        <sz val="11"/>
        <rFont val="Symbol"/>
        <family val="1"/>
        <charset val="2"/>
      </rPr>
      <t xml:space="preserve">.081= </t>
    </r>
    <r>
      <rPr>
        <sz val="11"/>
        <rFont val="Arial"/>
        <family val="2"/>
      </rPr>
      <t>на сумата от ш.082 до ш.095</t>
    </r>
  </si>
  <si>
    <r>
      <t>ш</t>
    </r>
    <r>
      <rPr>
        <sz val="11"/>
        <rFont val="Symbol"/>
        <family val="1"/>
        <charset val="2"/>
      </rPr>
      <t xml:space="preserve">.096= </t>
    </r>
    <r>
      <rPr>
        <sz val="11"/>
        <rFont val="Arial"/>
        <family val="2"/>
      </rPr>
      <t>на сумата от ш.097 до ш.104</t>
    </r>
  </si>
  <si>
    <t>КОНТРОЛ МЕЖДУ раздел II и раздел IIA.1:</t>
  </si>
  <si>
    <t>КОНТРОЛ МЕЖДУ раздел II и раздел IIA.2:</t>
  </si>
  <si>
    <r>
      <t>к.3</t>
    </r>
    <r>
      <rPr>
        <sz val="11"/>
        <rFont val="Symbol"/>
        <family val="1"/>
        <charset val="2"/>
      </rPr>
      <t xml:space="preserve">і </t>
    </r>
    <r>
      <rPr>
        <sz val="11"/>
        <rFont val="Arial"/>
        <family val="2"/>
        <charset val="204"/>
      </rPr>
      <t>к.4</t>
    </r>
  </si>
  <si>
    <r>
      <t>к.5</t>
    </r>
    <r>
      <rPr>
        <sz val="11"/>
        <rFont val="Symbol"/>
        <family val="1"/>
        <charset val="2"/>
      </rPr>
      <t xml:space="preserve">і </t>
    </r>
    <r>
      <rPr>
        <sz val="11"/>
        <rFont val="Arial"/>
        <family val="2"/>
        <charset val="204"/>
      </rPr>
      <t>к.6</t>
    </r>
  </si>
  <si>
    <r>
      <t>к.7</t>
    </r>
    <r>
      <rPr>
        <sz val="11"/>
        <rFont val="Symbol"/>
        <family val="1"/>
        <charset val="2"/>
      </rPr>
      <t xml:space="preserve">і </t>
    </r>
    <r>
      <rPr>
        <sz val="11"/>
        <rFont val="Arial"/>
        <family val="2"/>
        <charset val="204"/>
      </rPr>
      <t>к.8</t>
    </r>
  </si>
  <si>
    <t>ако има данни в колони от 2 до 5 и к. 9, то и в к.1 трябва да има данни</t>
  </si>
  <si>
    <t>Лечебно заведение:</t>
  </si>
  <si>
    <t>PCR за SARS-CoV-2</t>
  </si>
  <si>
    <t>ЕИК по БУЛСТАТ:</t>
  </si>
  <si>
    <t>Адрес:</t>
  </si>
  <si>
    <t xml:space="preserve">Телефон : </t>
  </si>
  <si>
    <t xml:space="preserve">е-mail: </t>
  </si>
  <si>
    <t>ДЕЙНОСТ НА ЛЕКАРИТЕ ПО ДЕНТАЛНА МЕДИЦИНА ЗА 2020 ГОДИНА</t>
  </si>
  <si>
    <t>1. Терапевтична дейност</t>
  </si>
  <si>
    <t>от тях: на деца до 17 год.</t>
  </si>
  <si>
    <t>постоянни зъби</t>
  </si>
  <si>
    <t>временни зъби</t>
  </si>
  <si>
    <t>Излекувани зъби с: Кариес</t>
  </si>
  <si>
    <t>Посещения за лечение на:                  Лигавични заболявания</t>
  </si>
  <si>
    <t>Пулпит</t>
  </si>
  <si>
    <t xml:space="preserve">     Пародонтоза</t>
  </si>
  <si>
    <t>Периодонтит</t>
  </si>
  <si>
    <t>Лица с цялостно отстранен зъбен камък</t>
  </si>
  <si>
    <t>Излекувани зъби – общо (ш.01+02+03)</t>
  </si>
  <si>
    <t>Терапевтично санирани лица</t>
  </si>
  <si>
    <t>2. Хирургична дейност</t>
  </si>
  <si>
    <t>(брой)</t>
  </si>
  <si>
    <t>от тях: на деца до 17 год. постоянни зъби</t>
  </si>
  <si>
    <t>Екстрахирани зъби</t>
  </si>
  <si>
    <t>Инцизии на абсцеси и флегмони</t>
  </si>
  <si>
    <t>Апикални остеотомии</t>
  </si>
  <si>
    <t>Хирургично санирани лица</t>
  </si>
  <si>
    <t>3. Протетична дейност</t>
  </si>
  <si>
    <t>Имплантати</t>
  </si>
  <si>
    <t>Фасети</t>
  </si>
  <si>
    <t>Коронки</t>
  </si>
  <si>
    <t>Мостови конструкции</t>
  </si>
  <si>
    <t>Протези</t>
  </si>
  <si>
    <t>от тях:  цели протези</t>
  </si>
  <si>
    <t>Протетично санирани лица</t>
  </si>
  <si>
    <t>4. Ортодонтска дейност</t>
  </si>
  <si>
    <t>Поставени брекети</t>
  </si>
  <si>
    <t>Поставени апарати</t>
  </si>
  <si>
    <t>Цялостно излекувани лица със 3ЧД</t>
  </si>
  <si>
    <t>5. Профилактична дейност</t>
  </si>
  <si>
    <t>Бременни и кърмачки</t>
  </si>
  <si>
    <t>Деца до 17 год.</t>
  </si>
  <si>
    <t>Прегледани лица</t>
  </si>
  <si>
    <t>от тях: нуждаещи се от саниране</t>
  </si>
  <si>
    <t>6. Цялостно санирани лица</t>
  </si>
  <si>
    <t>Цялостно санирани лица</t>
  </si>
  <si>
    <t>ДЕЙНОСТИ СВЪРЗАНИ С МАЙЧИНОТО ЗДРАВЕОПАЗВАНЕ</t>
  </si>
  <si>
    <t>1. Посещения на бременни и родилки</t>
  </si>
  <si>
    <t>В консултацията</t>
  </si>
  <si>
    <t>По домовете</t>
  </si>
  <si>
    <t>2. Бременни под наблюдение на консултацията</t>
  </si>
  <si>
    <t>Постъпили под наблюдение</t>
  </si>
  <si>
    <t>Завършили бременността си през годината</t>
  </si>
  <si>
    <t>Отпаднали от наблюдение преди завършване на бременността</t>
  </si>
  <si>
    <t>Остават под наблюдение в края на годината</t>
  </si>
  <si>
    <r>
      <t>к</t>
    </r>
    <r>
      <rPr>
        <sz val="11"/>
        <rFont val="Symbol"/>
        <family val="1"/>
        <charset val="2"/>
      </rPr>
      <t>.9= (</t>
    </r>
    <r>
      <rPr>
        <sz val="11"/>
        <rFont val="Arial"/>
        <family val="2"/>
      </rPr>
      <t>к.1 +к.2) - (к.5+ к.6+к.7+ к.8)</t>
    </r>
  </si>
  <si>
    <t>в т.ч.:</t>
  </si>
  <si>
    <t>с раждане на живо дете</t>
  </si>
  <si>
    <t>с мъртво раждане</t>
  </si>
  <si>
    <t>с аборт</t>
  </si>
  <si>
    <r>
      <t>к</t>
    </r>
    <r>
      <rPr>
        <sz val="11"/>
        <rFont val="Symbol"/>
        <family val="1"/>
        <charset val="2"/>
      </rPr>
      <t xml:space="preserve">.2і  </t>
    </r>
    <r>
      <rPr>
        <sz val="11"/>
        <rFont val="Arial"/>
        <family val="2"/>
      </rPr>
      <t xml:space="preserve">к.3 </t>
    </r>
  </si>
  <si>
    <r>
      <t>к</t>
    </r>
    <r>
      <rPr>
        <sz val="11"/>
        <rFont val="Symbol"/>
        <family val="1"/>
        <charset val="2"/>
      </rPr>
      <t xml:space="preserve">.2і  </t>
    </r>
    <r>
      <rPr>
        <sz val="11"/>
        <rFont val="Arial"/>
        <family val="2"/>
      </rPr>
      <t xml:space="preserve">к.4 </t>
    </r>
  </si>
  <si>
    <r>
      <t>к</t>
    </r>
    <r>
      <rPr>
        <sz val="11"/>
        <rFont val="Symbol"/>
        <family val="1"/>
        <charset val="2"/>
      </rPr>
      <t xml:space="preserve">.2і </t>
    </r>
    <r>
      <rPr>
        <sz val="11"/>
        <rFont val="Arial"/>
        <family val="2"/>
      </rPr>
      <t xml:space="preserve">к.3+ к.4 </t>
    </r>
  </si>
  <si>
    <t>до ІІІ лунарен месец</t>
  </si>
  <si>
    <t>след ІV лунарен месец</t>
  </si>
  <si>
    <t>Регистрирани заболявания в амбулаториите на лечебните заведения по вид на заболяването на деца от 0 до 17 годишна възраст</t>
  </si>
  <si>
    <t>НАИМЕНОВАНИЕ НА БОЛЕСТИТЕ ПО МКБ–10</t>
  </si>
  <si>
    <t>Регистрирани заболявания</t>
  </si>
  <si>
    <r>
      <rPr>
        <b/>
        <sz val="11"/>
        <rFont val="Arial"/>
        <family val="2"/>
      </rPr>
      <t>к</t>
    </r>
    <r>
      <rPr>
        <b/>
        <sz val="11"/>
        <rFont val="Symbol"/>
        <family val="1"/>
        <charset val="2"/>
      </rPr>
      <t>.1і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к.2</t>
    </r>
  </si>
  <si>
    <r>
      <rPr>
        <b/>
        <sz val="11"/>
        <rFont val="Arial"/>
        <family val="2"/>
      </rPr>
      <t>к</t>
    </r>
    <r>
      <rPr>
        <b/>
        <sz val="11"/>
        <rFont val="Symbol"/>
        <family val="1"/>
        <charset val="2"/>
      </rPr>
      <t>.1і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к.3</t>
    </r>
  </si>
  <si>
    <t>в т. ч. деца до 1 год.</t>
  </si>
  <si>
    <t>Новооткрити заболявания - всичко</t>
  </si>
  <si>
    <t>ОБЩО I-XIX клас</t>
  </si>
  <si>
    <t>I. Някои инфекциозни и паразитни болести A00-B99</t>
  </si>
  <si>
    <t>Чревни инфекции А00-А09</t>
  </si>
  <si>
    <t>Други салмонелозни инфекции А02</t>
  </si>
  <si>
    <t>Шигелоза А03</t>
  </si>
  <si>
    <t>Туберкулоза А15-А19</t>
  </si>
  <si>
    <t>Сифилис А50-А53</t>
  </si>
  <si>
    <t>Вирусен хепатит В15-В19</t>
  </si>
  <si>
    <t>Аскаридоза В77</t>
  </si>
  <si>
    <t>Ентеробиоза В80</t>
  </si>
  <si>
    <t>II. Новообразувания C00-D48</t>
  </si>
  <si>
    <t>Злокачествени новообразувания C00-C97</t>
  </si>
  <si>
    <t>Доброкачествени новообразувания D10-D36</t>
  </si>
  <si>
    <t xml:space="preserve">III. Болести на кръвта, кръвотворните органи и отделни нарушения, включващи имунния механизъм D50–D89 </t>
  </si>
  <si>
    <t>Анемии, свързани с храненето D50-D53</t>
  </si>
  <si>
    <t>Желязонедоимъчна анемия D50</t>
  </si>
  <si>
    <t>Хемолитични анемии D55-D59</t>
  </si>
  <si>
    <t>Апластични и други анемии D60-D64</t>
  </si>
  <si>
    <t>Остра постхеморагична анемия D62</t>
  </si>
  <si>
    <t>Нарушения на съсирването на кръвта, пурпура и други хеморагични състояния D65–D69</t>
  </si>
  <si>
    <t>Други болести на кръвта и кръвотворните органи D70–D77</t>
  </si>
  <si>
    <t>IV. Болести на ендокринната система, разстройства на храненето и на обмяната на веществата E00–E90</t>
  </si>
  <si>
    <t xml:space="preserve">Болести на щитовидната жлеза, свързани с йоден недоимък E00–E02 </t>
  </si>
  <si>
    <t xml:space="preserve">Други видове хипотиреоидизъм E03 </t>
  </si>
  <si>
    <t xml:space="preserve">Други видове нетоксична гуша E04 </t>
  </si>
  <si>
    <t xml:space="preserve">Тиреотоксикоза [хипертиреоидизъм] E05 </t>
  </si>
  <si>
    <t>Захарен диабет Е10-Е14</t>
  </si>
  <si>
    <t>Инсулинозависим захарен диабет Е10</t>
  </si>
  <si>
    <t>Неинсулинозависим захарен диабет Е11</t>
  </si>
  <si>
    <t>Хиперфункция на хипофизата Е22</t>
  </si>
  <si>
    <t xml:space="preserve">Хипофункция и други разстройства на хипофизата E23 </t>
  </si>
  <si>
    <t>Разстройства на надбъбречните жлези E25–E27</t>
  </si>
  <si>
    <t>Недоимъчно хранене Е40-Е64</t>
  </si>
  <si>
    <t>Затлъстяване Е66</t>
  </si>
  <si>
    <t>V. Психични и поведенчески разстройства F00–F99</t>
  </si>
  <si>
    <t>Деменция F00-F03</t>
  </si>
  <si>
    <t>Делир, непредизвикан от алкохол и други психоактивни вещества F05</t>
  </si>
  <si>
    <t>Други разстройства, дължащи се на мозъчно заболяване F06,F07,F09</t>
  </si>
  <si>
    <t>Психични и поведенчески разстройства, дължащи се на употреба на алкохол F10</t>
  </si>
  <si>
    <t>Психични и поведенчески разстройства, дължащи се на употреба на други психоактивни вещества F11–F19</t>
  </si>
  <si>
    <t xml:space="preserve">Шизофрения, шизотипни и налудни разстройства F20–F29 </t>
  </si>
  <si>
    <t>Шизофрения F20</t>
  </si>
  <si>
    <t>Остри и преходни психотични разстройства F23</t>
  </si>
  <si>
    <t xml:space="preserve">Разстройства на настроението [афективни разстройства] F30–F39 </t>
  </si>
  <si>
    <t>Маниен епизод F30</t>
  </si>
  <si>
    <t xml:space="preserve">Биполярно афективно разстройство F31 </t>
  </si>
  <si>
    <t>Депресивен епизод. Рецидивиращо депресивно разстройство F32, F33</t>
  </si>
  <si>
    <t xml:space="preserve">Невротични, свързани със стрес и соматоформни разстройства F40–F48 </t>
  </si>
  <si>
    <t>Разстройства на храненето, съня и сексуалността F50,F51,F52</t>
  </si>
  <si>
    <t xml:space="preserve">Разстройства на личността и поведението в зряла възраст F60–F69 </t>
  </si>
  <si>
    <t>Умствена изостаналост F70-F79</t>
  </si>
  <si>
    <t>Специфични разстройства в развитието F80-F83</t>
  </si>
  <si>
    <t>Генерализирани разстройства в развитието F84</t>
  </si>
  <si>
    <t>Хиперкинетични разстройства F90</t>
  </si>
  <si>
    <t xml:space="preserve">Други разстройства в поведението и емоциите F91–F95 </t>
  </si>
  <si>
    <t>Неорганична енуреза F98.0</t>
  </si>
  <si>
    <t>VI. Болести на нервната система G00-G99</t>
  </si>
  <si>
    <t>Менингити G00-G03</t>
  </si>
  <si>
    <t>Енцефалит, миелит и енцефаломиелит G04</t>
  </si>
  <si>
    <t>Болест на Паркинсон G20</t>
  </si>
  <si>
    <t>Болест на Алцхаймер G30</t>
  </si>
  <si>
    <t>Множествена склероза G35</t>
  </si>
  <si>
    <t>Епилепсия, епилептичен статус G40, G41</t>
  </si>
  <si>
    <t xml:space="preserve">Мигрена G43 </t>
  </si>
  <si>
    <t>Преходни церебрални исхемични пристъпи [атаки] и сродни синдроми G45</t>
  </si>
  <si>
    <t>Увреждания на троичния нерв G50</t>
  </si>
  <si>
    <t xml:space="preserve">Увреждания на лицевия нерв G51 </t>
  </si>
  <si>
    <t>Увреждания на нервни коренчета и плексуси, мононевропатии на горен крайник G54, G56</t>
  </si>
  <si>
    <t>Мононевропатии на долен крайник G57</t>
  </si>
  <si>
    <t>Полиневропатии и други увреждания на периферната нервна система G60–G64</t>
  </si>
  <si>
    <t xml:space="preserve">Детска церебрална парализа и други паралитични синдроми G80–G83 </t>
  </si>
  <si>
    <t>Разстройства на вегетативната нервна система G90</t>
  </si>
  <si>
    <t xml:space="preserve">VII. Болести на окото и придатъците му H00–H59 </t>
  </si>
  <si>
    <t>Болести на клепача, слъзните пътища и орбитата H00-H06</t>
  </si>
  <si>
    <t>Хордеолум и халацион H00</t>
  </si>
  <si>
    <t>Болести на конюнктивата H10-H13</t>
  </si>
  <si>
    <t xml:space="preserve">Болести на склерата, роговицата, ириса и цилиарното тяло H15–H22 </t>
  </si>
  <si>
    <t>Кератит Н16</t>
  </si>
  <si>
    <t>Иридоциклит Н20</t>
  </si>
  <si>
    <t>Катаракта H25, H26</t>
  </si>
  <si>
    <t>Отлепване и разкъсване на ретината H33</t>
  </si>
  <si>
    <t>Глаукома H40-H42</t>
  </si>
  <si>
    <t xml:space="preserve">Болести на стъкловидното тяло и очната ябълка H43–H45 </t>
  </si>
  <si>
    <t xml:space="preserve">Болести на зрителния нерв и зрителните пътища H46–H48 </t>
  </si>
  <si>
    <t>Страбизъм H49, H50</t>
  </si>
  <si>
    <t>Слепота и намалено зрение H54</t>
  </si>
  <si>
    <t xml:space="preserve">VIII. Болести на ухото и мастоидния израстък H60–H95 </t>
  </si>
  <si>
    <t xml:space="preserve">Болести на средното ухо и мастоидния израстък H65– H75 </t>
  </si>
  <si>
    <t>Негнойно възпаление на средното ухо H65</t>
  </si>
  <si>
    <t>Гнойно и неуточнено възпаление на средното ухо H66</t>
  </si>
  <si>
    <t>Холестеатом на средното ухо H71</t>
  </si>
  <si>
    <t>Перфорация на тъпанчето H72</t>
  </si>
  <si>
    <t>Болести на вътрешното ухо H80-H83</t>
  </si>
  <si>
    <t xml:space="preserve">Отосклероза H80 </t>
  </si>
  <si>
    <t>Глухота  H90, H91</t>
  </si>
  <si>
    <t>Други болести на ухото,некласифицирани другаде H93</t>
  </si>
  <si>
    <t xml:space="preserve">IХ. Болести на органите на кръвообращението I00–I99 </t>
  </si>
  <si>
    <t>Остър ревматизъм I00-I02</t>
  </si>
  <si>
    <t>Хронични ревматични болести на сърцето I05–I09</t>
  </si>
  <si>
    <t>Хипертонични болести I10-I15</t>
  </si>
  <si>
    <t>Есенциална [първична] хипертония I10</t>
  </si>
  <si>
    <t>Исхемична болест на сърцето I20-I25</t>
  </si>
  <si>
    <t>Стенокардия I20</t>
  </si>
  <si>
    <t>Остър инфаркт на миокарда I21, I22</t>
  </si>
  <si>
    <t>Белодробен емболизъм I26</t>
  </si>
  <si>
    <t>105</t>
  </si>
  <si>
    <t>Проводни нарушения и аритмии I44-I49</t>
  </si>
  <si>
    <t>106</t>
  </si>
  <si>
    <t>Пароксизмална тахикардия I47</t>
  </si>
  <si>
    <t>107</t>
  </si>
  <si>
    <t>Предсърдно мъждене и трептене I48</t>
  </si>
  <si>
    <t>108</t>
  </si>
  <si>
    <t>Сърдечна недостатъчност I50</t>
  </si>
  <si>
    <t>109</t>
  </si>
  <si>
    <t>Мозъчносъдови болести I60-I69</t>
  </si>
  <si>
    <t>110</t>
  </si>
  <si>
    <t>Субарахноидален кръвоизлив I60</t>
  </si>
  <si>
    <t>111</t>
  </si>
  <si>
    <t xml:space="preserve">Вътремозъчен и друг нетравматичен вътремозъчен кръвоизлив I61, I62 </t>
  </si>
  <si>
    <t>112</t>
  </si>
  <si>
    <t>Мозъчен инфаркт I63</t>
  </si>
  <si>
    <t>113</t>
  </si>
  <si>
    <t xml:space="preserve">Инсулт, неуточнен като кръвоизлив или инфаркт I64 </t>
  </si>
  <si>
    <t>114</t>
  </si>
  <si>
    <t>Оклузия и стеноза на прецеребрални и церебрални артерии, които не са предизвикали мозъчен инфаркт I65, I66</t>
  </si>
  <si>
    <t>115</t>
  </si>
  <si>
    <t xml:space="preserve">Флебит, тромбофлебит, емболия и тромбоза на вени I80–I82 </t>
  </si>
  <si>
    <t>116</t>
  </si>
  <si>
    <t>Варикозни вени на долните крайници I83</t>
  </si>
  <si>
    <t>117</t>
  </si>
  <si>
    <t>Хемороиди I84</t>
  </si>
  <si>
    <t>118</t>
  </si>
  <si>
    <t>Х. Болести на дихателната система J00-J99</t>
  </si>
  <si>
    <t>119</t>
  </si>
  <si>
    <t xml:space="preserve">Остри инфекции на горните дихателни пътища J00–J06 </t>
  </si>
  <si>
    <t>120</t>
  </si>
  <si>
    <t xml:space="preserve">Грип J10, J11 </t>
  </si>
  <si>
    <t>121</t>
  </si>
  <si>
    <t xml:space="preserve">Вирусна пневмония, некласифицирана другаде J12 </t>
  </si>
  <si>
    <t>122</t>
  </si>
  <si>
    <t xml:space="preserve">Бактериални пневмонии J13–J18 </t>
  </si>
  <si>
    <t>123</t>
  </si>
  <si>
    <t xml:space="preserve">Остър бронхит и бронхиолит J20, J21 </t>
  </si>
  <si>
    <t>124</t>
  </si>
  <si>
    <t xml:space="preserve">Други болести на горните дихателни пътища J30–J39 </t>
  </si>
  <si>
    <t>125</t>
  </si>
  <si>
    <t xml:space="preserve">Вазомоторен и алергичен ринит J30 </t>
  </si>
  <si>
    <t>126</t>
  </si>
  <si>
    <t xml:space="preserve">Хроничен ринит, назофарингит, фарингит и синуит J31, J32 </t>
  </si>
  <si>
    <t>127</t>
  </si>
  <si>
    <t>Хронични болести на тонзилите и аденоидите J35</t>
  </si>
  <si>
    <t>128</t>
  </si>
  <si>
    <t>Хроничен бронхит J41, J42</t>
  </si>
  <si>
    <t>129</t>
  </si>
  <si>
    <t>Емфизем J43</t>
  </si>
  <si>
    <t>130</t>
  </si>
  <si>
    <t xml:space="preserve">Друга хронична обструктивна белодробна болест J44 </t>
  </si>
  <si>
    <t>131</t>
  </si>
  <si>
    <t>Астма J45, J46</t>
  </si>
  <si>
    <t>132</t>
  </si>
  <si>
    <t>Бронхиектатична болест J47</t>
  </si>
  <si>
    <t>133</t>
  </si>
  <si>
    <t xml:space="preserve">Болести на белия дроб, причинени от външни агенти J60–J70 </t>
  </si>
  <si>
    <t>134</t>
  </si>
  <si>
    <t xml:space="preserve">Други интерстициални белодробни болести J84 </t>
  </si>
  <si>
    <t>135</t>
  </si>
  <si>
    <t>Други болести на плеврата J90-J94</t>
  </si>
  <si>
    <t>136</t>
  </si>
  <si>
    <t xml:space="preserve">ХI. Болести на храносмилателната система K00–K93 </t>
  </si>
  <si>
    <t>137</t>
  </si>
  <si>
    <t xml:space="preserve">Язва на стомаха и дванадесетопръстника K25–K27 </t>
  </si>
  <si>
    <t>138</t>
  </si>
  <si>
    <t>Гастрит и дуоденит K29</t>
  </si>
  <si>
    <t>139</t>
  </si>
  <si>
    <t>Болести на апендикса K35-K38</t>
  </si>
  <si>
    <t>140</t>
  </si>
  <si>
    <t>Хернии  K40-K46</t>
  </si>
  <si>
    <t>141</t>
  </si>
  <si>
    <t>Ингвинална херния K40</t>
  </si>
  <si>
    <t>142</t>
  </si>
  <si>
    <t>Болест на Crohn и улцерозен колит K50,K51</t>
  </si>
  <si>
    <t>143</t>
  </si>
  <si>
    <t xml:space="preserve">Паралитичен илеус и непроходимост на червата без херния K56 </t>
  </si>
  <si>
    <t>144</t>
  </si>
  <si>
    <t>Фисура и фистула на ануса и ректума K60</t>
  </si>
  <si>
    <t>145</t>
  </si>
  <si>
    <t>Перитонит K65</t>
  </si>
  <si>
    <t>146</t>
  </si>
  <si>
    <t>Болести на черния дроб K70-K77</t>
  </si>
  <si>
    <t>147</t>
  </si>
  <si>
    <t>Алкохолна болест на черния дроб K70</t>
  </si>
  <si>
    <t>148</t>
  </si>
  <si>
    <t>Фиброза и цироза на черния дроб K74</t>
  </si>
  <si>
    <t>149</t>
  </si>
  <si>
    <t>Холелитиаза и холецистит K80, K81</t>
  </si>
  <si>
    <t>150</t>
  </si>
  <si>
    <t>ХII. Болести на кожата и подкожната тъкан L00–L99</t>
  </si>
  <si>
    <t>151</t>
  </si>
  <si>
    <t xml:space="preserve">Инфекции на кожата и подкожната тъкан L00–L08 </t>
  </si>
  <si>
    <t>152</t>
  </si>
  <si>
    <t>Дерматит и екзема L20-L30</t>
  </si>
  <si>
    <t>153</t>
  </si>
  <si>
    <t>Алергичен контактен дерматит L23</t>
  </si>
  <si>
    <t>154</t>
  </si>
  <si>
    <t>Псориазис L40</t>
  </si>
  <si>
    <t>155</t>
  </si>
  <si>
    <t>Уртикария и еритем L50-L54</t>
  </si>
  <si>
    <t>156</t>
  </si>
  <si>
    <t>Уртикария L50</t>
  </si>
  <si>
    <t>157</t>
  </si>
  <si>
    <t xml:space="preserve">ХIII. Болести на костно-мускулната система и на съединителната тъкан M00–M99 </t>
  </si>
  <si>
    <t>158</t>
  </si>
  <si>
    <t>Инфекциозни артропатии M00-M03</t>
  </si>
  <si>
    <t>159</t>
  </si>
  <si>
    <t>Пиогенен артрит M00</t>
  </si>
  <si>
    <t>160</t>
  </si>
  <si>
    <t>Възпалителни полиартропатии M05-M14</t>
  </si>
  <si>
    <t>161</t>
  </si>
  <si>
    <t>Серопозитивен ревматоиден артрит M05</t>
  </si>
  <si>
    <t>162</t>
  </si>
  <si>
    <t>Юношески [ювенилен] артрит M08</t>
  </si>
  <si>
    <t>163</t>
  </si>
  <si>
    <t>Артрози M15-M19</t>
  </si>
  <si>
    <t>164</t>
  </si>
  <si>
    <t xml:space="preserve">Коксартроза [артроза на тазобедрената става] M16 </t>
  </si>
  <si>
    <t>165</t>
  </si>
  <si>
    <t xml:space="preserve">Гонартроза [артроза на колянната става] M17 </t>
  </si>
  <si>
    <t>166</t>
  </si>
  <si>
    <t xml:space="preserve">Системни увреждания на съединителната тъкан M30–M36 </t>
  </si>
  <si>
    <t>167</t>
  </si>
  <si>
    <t>Дорзопатии M40-M54</t>
  </si>
  <si>
    <t>168</t>
  </si>
  <si>
    <t>Сколиоза M41</t>
  </si>
  <si>
    <t>169</t>
  </si>
  <si>
    <t>Болести на меките тъкани M60-M79</t>
  </si>
  <si>
    <t>170</t>
  </si>
  <si>
    <t xml:space="preserve">Нарушения в плътността и структурата на костта M80–M85 </t>
  </si>
  <si>
    <t>171</t>
  </si>
  <si>
    <t>Други остеопатии M86-M90</t>
  </si>
  <si>
    <t>172</t>
  </si>
  <si>
    <t>Остеомиелит M86</t>
  </si>
  <si>
    <t>173</t>
  </si>
  <si>
    <t>Остеонекроза M87</t>
  </si>
  <si>
    <t>174</t>
  </si>
  <si>
    <t>Юношеска остеохондроза M91, М92</t>
  </si>
  <si>
    <t>175</t>
  </si>
  <si>
    <t xml:space="preserve">ХIV. Болести на пикочо-половата система N00–N99 </t>
  </si>
  <si>
    <t>176</t>
  </si>
  <si>
    <t>Болести на пикочната система N00-N39</t>
  </si>
  <si>
    <t>177</t>
  </si>
  <si>
    <t>Гломерулни болести N00-N08</t>
  </si>
  <si>
    <t>178</t>
  </si>
  <si>
    <t>Остър нефритен синдром N00</t>
  </si>
  <si>
    <t>179</t>
  </si>
  <si>
    <t xml:space="preserve">Тубулоинтерстициални болести на бъбреците N10–N16 </t>
  </si>
  <si>
    <t>180</t>
  </si>
  <si>
    <t>Тубулоинтерстициален нефрит N10-N12</t>
  </si>
  <si>
    <t>181</t>
  </si>
  <si>
    <t>Остър тубулоинтерстициален нефрит N10</t>
  </si>
  <si>
    <t>182</t>
  </si>
  <si>
    <t xml:space="preserve">Хроничен тубулоинтерстициален нефрит N11 </t>
  </si>
  <si>
    <t>183</t>
  </si>
  <si>
    <t>Обструктивна и рефлуксна нефропатия N13</t>
  </si>
  <si>
    <t>184</t>
  </si>
  <si>
    <t>Остра бъбречна недостатъчност N17</t>
  </si>
  <si>
    <t>185</t>
  </si>
  <si>
    <t>Хронична бъбречна недостатъчност N18, N19</t>
  </si>
  <si>
    <t>186</t>
  </si>
  <si>
    <t>Бъбречнокаменна болест N20-N23</t>
  </si>
  <si>
    <t>187</t>
  </si>
  <si>
    <t>Цистит N30</t>
  </si>
  <si>
    <t>188</t>
  </si>
  <si>
    <t>Уретрит и уретрален синдром N34</t>
  </si>
  <si>
    <t>189</t>
  </si>
  <si>
    <t>Хиперплазия на простатата N40</t>
  </si>
  <si>
    <t>190</t>
  </si>
  <si>
    <t>Хидроцеле и сперматоцеле N43</t>
  </si>
  <si>
    <t>191</t>
  </si>
  <si>
    <t>Болести на млечните жлези N60-N64</t>
  </si>
  <si>
    <t>192</t>
  </si>
  <si>
    <t>Салпингит и оофорит N70</t>
  </si>
  <si>
    <t>193</t>
  </si>
  <si>
    <t>Възпалителна болест на шийката на матката N72</t>
  </si>
  <si>
    <t>194</t>
  </si>
  <si>
    <t xml:space="preserve">Пролапс на женските полови органи N81 </t>
  </si>
  <si>
    <t>195</t>
  </si>
  <si>
    <t xml:space="preserve">Невъзпалителни болести на шийката на матката N86–N88 </t>
  </si>
  <si>
    <t>196</t>
  </si>
  <si>
    <t xml:space="preserve">ХV. Бременност, раждане и послеродов период O00–O99 </t>
  </si>
  <si>
    <t>197</t>
  </si>
  <si>
    <t>Бременност, завършваща с аборт O00-O08</t>
  </si>
  <si>
    <t>198</t>
  </si>
  <si>
    <t>Усложнения след аборт, извънматочна и гроздовидна бременност O08</t>
  </si>
  <si>
    <t>199</t>
  </si>
  <si>
    <t>Отоци, протеинурия и хипертонични усложнения по време на бременността, раждането и послеродовия период O10–O16</t>
  </si>
  <si>
    <t>200</t>
  </si>
  <si>
    <t>Еклампсия O15</t>
  </si>
  <si>
    <t>201</t>
  </si>
  <si>
    <t xml:space="preserve">Други болести на майката, свързани предимно с бременността O20–O29 </t>
  </si>
  <si>
    <t>202</t>
  </si>
  <si>
    <t xml:space="preserve">Ексцесивно повръщане по време на бременността O21 </t>
  </si>
  <si>
    <t>203</t>
  </si>
  <si>
    <t>Медицински грижи за майката, свързани със състоянието на плода и околоплодния мехур и възможни усложнения в хода на родоразрешаването O30–O48</t>
  </si>
  <si>
    <t>204</t>
  </si>
  <si>
    <t>Предлежаща плацента, преждевременно отлепване на плацентата и кръвотечение преди раждането O44–O46</t>
  </si>
  <si>
    <t>205</t>
  </si>
  <si>
    <t>Усложнения, свързани предимно с послеродовия период O85–O92</t>
  </si>
  <si>
    <t>206</t>
  </si>
  <si>
    <t xml:space="preserve">ХVI. Някои състояния, възникващи през перинаталния период P00–P96 </t>
  </si>
  <si>
    <t>207</t>
  </si>
  <si>
    <t>Увреждания на плода и новороденото от патологични състояния на майката, усложнения на бременността, раждането и родоразрешаването P00–P04</t>
  </si>
  <si>
    <t>208</t>
  </si>
  <si>
    <t xml:space="preserve">Забавен фетален растеж, хипотрофия на плода и разстройства, свързани със скъсяване срока на бременността и ниско тегло при раждане P05–P07 </t>
  </si>
  <si>
    <t>209</t>
  </si>
  <si>
    <t>Родова травма P10-P15</t>
  </si>
  <si>
    <t>210</t>
  </si>
  <si>
    <t xml:space="preserve">Вътреутробна хипоксия и асфиксия по време на раждането P20, P21 </t>
  </si>
  <si>
    <t>211</t>
  </si>
  <si>
    <t xml:space="preserve">Други респираторни състояния, възникващи в перинаталния период P22–P28 </t>
  </si>
  <si>
    <t>212</t>
  </si>
  <si>
    <t>Неонатални аспирационни синдроми P24</t>
  </si>
  <si>
    <t>213</t>
  </si>
  <si>
    <t xml:space="preserve">Инфекциозни болести, характерни за перинаталния период P35–P39 </t>
  </si>
  <si>
    <t>214</t>
  </si>
  <si>
    <t>Хеморагични нарушения у плода и новороденото P50–P54</t>
  </si>
  <si>
    <t>215</t>
  </si>
  <si>
    <t xml:space="preserve">Хемолитична болест на плода и новороденото P55 </t>
  </si>
  <si>
    <t>216</t>
  </si>
  <si>
    <t xml:space="preserve">ХVII. Вродени аномалии [пороци на развитието], деформации и хромозомни аберации Q00–Q99 </t>
  </si>
  <si>
    <t>217</t>
  </si>
  <si>
    <t xml:space="preserve">Вродена хидроцефалия и Spina bifida Q03, Q05 </t>
  </si>
  <si>
    <t>218</t>
  </si>
  <si>
    <t>Други вродени аномалии [пороци на развитието]  на нервната система Q00-Q02, Q04, Q06, Q07</t>
  </si>
  <si>
    <t>219</t>
  </si>
  <si>
    <t>Вродени аномалии [пороци на развитието] на системата на кръвообращението Q20–Q28</t>
  </si>
  <si>
    <t>220</t>
  </si>
  <si>
    <t>Цепка на устната и небцето  [заешка устна и вълча уста] Q35-Q37</t>
  </si>
  <si>
    <t>221</t>
  </si>
  <si>
    <t xml:space="preserve">Вродена липса, атрезия и стеноза на тънко черво Q41 </t>
  </si>
  <si>
    <t>222</t>
  </si>
  <si>
    <t>Недесцендирал тестис Q53</t>
  </si>
  <si>
    <t>223</t>
  </si>
  <si>
    <t xml:space="preserve">Вродени аномалии [пороци на развитието] и деформации на костно-мускулната система Q65–Q79 </t>
  </si>
  <si>
    <t>224</t>
  </si>
  <si>
    <t>Вродени деформации на бедрото Q65</t>
  </si>
  <si>
    <t>225</t>
  </si>
  <si>
    <t>Вродени деформации на стъпалото Q66</t>
  </si>
  <si>
    <t>226</t>
  </si>
  <si>
    <t>Синдром на Down Q90</t>
  </si>
  <si>
    <t>227</t>
  </si>
  <si>
    <t>ХVIII. Симптоми, признаци и отклонения от нормата, открити при клинични и лабораторни изследвания, некласифицирани другаде R00–R99</t>
  </si>
  <si>
    <t>228</t>
  </si>
  <si>
    <t>Болки в областта на корема и таза R10</t>
  </si>
  <si>
    <t>229</t>
  </si>
  <si>
    <t>Гадене и повръщане R11</t>
  </si>
  <si>
    <t>230</t>
  </si>
  <si>
    <t>Главоболие R51</t>
  </si>
  <si>
    <t>231</t>
  </si>
  <si>
    <t>Припадък [синкоп] и колапс R55</t>
  </si>
  <si>
    <t>232</t>
  </si>
  <si>
    <t xml:space="preserve">Отклонения от нормата, открити при получаване на диагностични изображения и провеждане на изследвания, при липса на установена диагноза R90–R94 </t>
  </si>
  <si>
    <t>233</t>
  </si>
  <si>
    <t>ХIX. Травми, отравяния и някои други последици от въздействието на външни причини S00–T98</t>
  </si>
  <si>
    <t>234</t>
  </si>
  <si>
    <t>Травми на главата и шията S00-S19</t>
  </si>
  <si>
    <t>235</t>
  </si>
  <si>
    <t>От тях: счупвания S02, S12</t>
  </si>
  <si>
    <t>236</t>
  </si>
  <si>
    <t>Мозъчно сътресение S06.0</t>
  </si>
  <si>
    <t>237</t>
  </si>
  <si>
    <t xml:space="preserve">Травми на гръдния кош, корема, поясния отдел на гръбначния стълб и таза S20–S39 </t>
  </si>
  <si>
    <t>238</t>
  </si>
  <si>
    <t>От тях: счупвания S22, S32</t>
  </si>
  <si>
    <t>239</t>
  </si>
  <si>
    <t xml:space="preserve">Травми на раменен пояс и горен крайник S40–S69 </t>
  </si>
  <si>
    <t>240</t>
  </si>
  <si>
    <t>От тях: счупвания S42,S52,S62</t>
  </si>
  <si>
    <t>241</t>
  </si>
  <si>
    <t xml:space="preserve">Травми на тазобедрената става и долен крайник S70–S99 </t>
  </si>
  <si>
    <t>242</t>
  </si>
  <si>
    <t>От тях: счупвания S72,S82,S92</t>
  </si>
  <si>
    <t>243</t>
  </si>
  <si>
    <t xml:space="preserve">Травми, обхващащи няколко области от тялото Т00–Т07 </t>
  </si>
  <si>
    <t>244</t>
  </si>
  <si>
    <t>Последици от проникване на чуждо тяло през естествени отвори Т15–Т19</t>
  </si>
  <si>
    <t>245</t>
  </si>
  <si>
    <t>Термични и химични изгаряния Т20–Т32</t>
  </si>
  <si>
    <t>246</t>
  </si>
  <si>
    <t>Измръзване Т33–Т35</t>
  </si>
  <si>
    <t>247</t>
  </si>
  <si>
    <t>Отравяния и токсични въздействия Т36–Т65</t>
  </si>
  <si>
    <t>248</t>
  </si>
  <si>
    <t xml:space="preserve">Токсично въздействие на разяждащи вещества Т54 </t>
  </si>
  <si>
    <t>249</t>
  </si>
  <si>
    <t>Токсично въздействие на други отровни вещества, съдържащи се в изядени хранителни продукти Т62</t>
  </si>
  <si>
    <t>250</t>
  </si>
  <si>
    <t>Топлинен и слънчев удар Т67.0</t>
  </si>
  <si>
    <t>251</t>
  </si>
  <si>
    <t>Синдром на малтретиране Т74</t>
  </si>
  <si>
    <t>252</t>
  </si>
  <si>
    <t>ХXІІ. Кодове за специални цели U00–U85</t>
  </si>
  <si>
    <t>253</t>
  </si>
  <si>
    <t>Нови заболявания с несигурна етиология или спешна употреба - временни кодове U00-U49</t>
  </si>
  <si>
    <t>254</t>
  </si>
  <si>
    <t>Кодове за спешна употреба U07</t>
  </si>
  <si>
    <t>255</t>
  </si>
  <si>
    <t>COVID-19, идентифициран вирус U07.1</t>
  </si>
  <si>
    <t>256</t>
  </si>
  <si>
    <t>COVID-19, неидентифициран вирус U07.2</t>
  </si>
  <si>
    <t>257</t>
  </si>
  <si>
    <t>ш.001= ш.002+ш.011+ш.014+ш.022+ш.035+ш.057+ш.073+ш.087+ ш.097+ш.119+ш.137+ш.151+ш.158+ш.176+ш.197+ш.207+ш.217+ш.228+ш.234+ш.253</t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</si>
  <si>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ш.003+ ш.006 до ш.010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</si>
  <si>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.003і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ш.004 + ш.005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</si>
  <si>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ш.012 + ш.013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</si>
  <si>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ш.015+ш.017+ ш.018+ш.020+ ш.021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</si>
  <si>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ш.016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</si>
  <si>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ш.019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</si>
  <si>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.022і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ш.023 до ш.027 + ш.030 до ш.034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</si>
  <si>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.027і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ш.028 + ш.029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</si>
  <si>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.035і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ш.038 до ш.041 + ш.044 + ш.051 до ш.056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</si>
  <si>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.041і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ш.042+ш.043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</si>
  <si>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.044і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ш.045+ш.046+ш.047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</si>
  <si>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.057і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ш.058 до ш.072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</si>
  <si>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.073і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ш.074+ш.076+ш.077+ш.080 до ш.086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</si>
  <si>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.074і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ш.075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</si>
  <si>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.077і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ш.078+ш.079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</si>
  <si>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.087і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ш.088+ш.093+ш.095+ш.096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</si>
  <si>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.088і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ш.089+ш.090+ш.091+ш.092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</si>
  <si>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.093і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ш.094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</si>
  <si>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.097і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ш.098+ш.099+ш.100+ш.105+ш.106+ш.109+ш.110+ш.116+ ш.117+ш.118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</si>
  <si>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.100і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ш.101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</si>
  <si>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ш.103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</si>
  <si>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.106і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ш.107 + ш.108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</si>
  <si>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.110і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ш.111 + ш.112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</si>
  <si>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.119і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ш.120 до ш.125 + ш.129 до ш.136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</si>
  <si>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.125і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ш.126 до ш.128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</si>
  <si>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.137і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ш.138 до ш.141 + ш.144 до ш.147 + ш.150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</si>
  <si>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.141і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ш.142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</si>
  <si>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.147і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ш.148+ш.149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</si>
  <si>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ш.152+ш.153+ш.155+ш.156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</si>
  <si>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.153і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ш.154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</si>
  <si>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ш.157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</si>
  <si>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ш.159+ш.161+ш.164+ш.167+ш.168+ш.170+ш.172+ш.175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</si>
  <si>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.159і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ш.160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</si>
  <si>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.161і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ш.163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</si>
  <si>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.164і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ш.165+ш.166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</si>
  <si>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.168і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ш.169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</si>
  <si>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ш.173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</si>
  <si>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ш.177+ш.191+ш.192+ш.193+ш.194+ш.196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</si>
  <si>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ш.178+ш.180+ш.185 до ш.189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</si>
  <si>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ш.179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</si>
  <si>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.180і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ш.181+ш.184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</si>
  <si>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.181і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ш.182+ш.183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</si>
  <si>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.197і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ш.198+ш.200+ш.202+ш.204+ш.206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</si>
  <si>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.198і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ш.199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</si>
  <si>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.200і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ш.201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</si>
  <si>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ш.203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</si>
  <si>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.204і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ш.205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</si>
  <si>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.207і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сумата от ш.208 до ш.212 + ш.214 до 216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</si>
  <si>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.212і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ш.213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</si>
  <si>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.217і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сумата от ш.218 до ш.224 + ш.227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</si>
  <si>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.224і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ш.225 + ш.226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</si>
  <si>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.228і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ш.229 до ш.233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</si>
  <si>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.234і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ш.235+ш.238+ш.240+ш.242+ш.244 до ш.248+ш.251+ш.252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</si>
  <si>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.235і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ш.236+ш.237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</si>
  <si>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.238і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ш.239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</si>
  <si>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.240і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ш.241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</si>
  <si>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.242і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ш.243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</si>
  <si>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.248і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ш.249 + ш.250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</si>
  <si>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.253і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ш.254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</si>
  <si>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.254і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ш.255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</si>
  <si>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.255і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ш.256 + ш.257</t>
    </r>
  </si>
  <si>
    <t>Фактори, влияещи върху здравното състояние на населението и контакта със здравните служби на деца от 0 до 17 годишна възраст</t>
  </si>
  <si>
    <t>Регистрирани случаи</t>
  </si>
  <si>
    <t>ХXI. Фактори, влияещи върху здравното състояние на населението и контакта със здравните служби Z00-Z99</t>
  </si>
  <si>
    <t>Лица, обълнали се към здравните служби за медицински преглед и изследване Z00-Z13</t>
  </si>
  <si>
    <t>Общ преглед и изследване на лица, които нямат оплаквания или установена диагноза Z00</t>
  </si>
  <si>
    <t>Други специални прегледи и изследваня на лица, които нямат оплаквания или установена диагноза Z01</t>
  </si>
  <si>
    <t>Изследване и обръщане с административни цели Z02</t>
  </si>
  <si>
    <t>Лица, обърнали се към здравни служби във връзка с обстоятелства, отнасящи се до репродуктивната функция Z30-Z39</t>
  </si>
  <si>
    <t>Наблюдение върху прилагането на противозачатъчни средства Z30</t>
  </si>
  <si>
    <t>Наблюдение върху протичането на нормална бременност Z34</t>
  </si>
  <si>
    <t>Грижа за изкуствени отвори Z43</t>
  </si>
  <si>
    <t>Помощ, включваща използване на рехабилитационни процедури Z50</t>
  </si>
  <si>
    <t>Рехабилитация при болест на сърцето Z50.0</t>
  </si>
  <si>
    <t>Друг вид физиотерапия Z50.1</t>
  </si>
  <si>
    <t>Рехабилитация на лица, страдащи от алкохолизъм Z50.2</t>
  </si>
  <si>
    <t>Рехабилитация на лица, страдащи от наркомания Z50.3</t>
  </si>
  <si>
    <t>Жертва на престъпление и тероризъм Z65.4</t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</si>
  <si>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ш.02+ш.06+ш.09+ш.10+ш.15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</si>
  <si>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ш.03+ш.04+ш.05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</si>
  <si>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ш.07 + ш.08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</si>
  <si>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ш.11 до ш.014</t>
    </r>
  </si>
  <si>
    <t>Външни причини за заболеваемост и смъртност на деца от 0 до 17 годишна възраст</t>
  </si>
  <si>
    <t>НАИМЕНОВАНИЕ  ПО МКБ–10</t>
  </si>
  <si>
    <t>ХХ. Външни причини за заболеваемост и смъртност V01–Y98</t>
  </si>
  <si>
    <t>Злополуки V01–X59</t>
  </si>
  <si>
    <t>Транспортни злополуки V01–V99</t>
  </si>
  <si>
    <t xml:space="preserve">Пешеходец или велосипедист, пострадал при транспортна злополука V01–V19 </t>
  </si>
  <si>
    <t>Мотоциклетист; лице, намиращо се в: моторно превозно средство на три колела; лек автомобил; тежкотоварен автомобил; автобус и пострадало при транспортна злополука; злополуки, свързани с други наземни транспортни средства; при воден транспорт; при въздушен транспорт и космически полети, и други V20–V99</t>
  </si>
  <si>
    <t>Други външни причини за травми при злополуки W00–X59</t>
  </si>
  <si>
    <t>Падания W00–W19</t>
  </si>
  <si>
    <t>Въздействие на неживи или живи механични сили W20–W64</t>
  </si>
  <si>
    <t>Случайно удавяне и потъване във вода и други злополуки със заплаха за дишането W65–W84</t>
  </si>
  <si>
    <t>Злополуки, предизвикани от въздействие на електрически ток, облъчване и екстремни стойности на температурата на околната среда или атмосферното налягане W85–W99</t>
  </si>
  <si>
    <t>Въздействие на дим, огън и пламък и съприкосновение с горещи и нажежени вещества (предмети) X00–X19</t>
  </si>
  <si>
    <t>Контакт с отровни животни и растения X20–X29</t>
  </si>
  <si>
    <t>Случайно отравяне и въздействие на отровни вещества X40–X49</t>
  </si>
  <si>
    <t>Умишлено самонараняване X60–X84</t>
  </si>
  <si>
    <t>Нападение X85–Y09</t>
  </si>
  <si>
    <t>Законни действия и военни операции Y35–Y36</t>
  </si>
  <si>
    <r>
      <rPr>
        <b/>
        <sz val="11"/>
        <rFont val="Arial"/>
        <family val="2"/>
        <charset val="204"/>
      </rPr>
      <t>ш.01,к.1</t>
    </r>
    <r>
      <rPr>
        <sz val="11"/>
        <rFont val="Arial"/>
        <family val="2"/>
        <charset val="204"/>
      </rPr>
      <t xml:space="preserve"> ≥ ш.234,к.1, Раздел I  </t>
    </r>
  </si>
  <si>
    <r>
      <rPr>
        <b/>
        <sz val="11"/>
        <rFont val="Arial"/>
        <family val="2"/>
        <charset val="204"/>
      </rPr>
      <t>ш.01,к.2</t>
    </r>
    <r>
      <rPr>
        <sz val="11"/>
        <rFont val="Arial"/>
        <family val="2"/>
        <charset val="204"/>
      </rPr>
      <t xml:space="preserve"> ≥ ш.234,к.2, Раздел I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</si>
  <si>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ш.02 + ш.14+ ш.15+ ш.16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</si>
  <si>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.02=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на сумата от ш.03 и ш.06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</si>
  <si>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.03=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на сумата от ш.04 и ш.05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</si>
  <si>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на сумата от ш.07 до ш.13</t>
    </r>
  </si>
  <si>
    <t>Регистрирани заболявания в амбулаториите на лечебните заведения по вид на заболяването на лица на възраст над 18 години</t>
  </si>
  <si>
    <t xml:space="preserve">в т.ч. новооткрити </t>
  </si>
  <si>
    <t>ш.001= ш.002+ш.011+ш.014+ш.022+ш.035+ш.057+ш.073+ш.087+ ш.097+ш.119+ш.137+ш.151+ш.158+ш.176+ш.197+ш.217+ш.228+ш.234+ш.253</t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</si>
  <si>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ш.003+ ш.006 до ш.008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</si>
  <si>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.035і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ш.036 до ш.041 + ш.044 + ш.048 до ш.051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</si>
  <si>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.097і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ш.098+ш.099+ш.100+ш.102+ш.105+ш.106+ш.109+ш.110+ш.116+ ш.117+ш.118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</si>
  <si>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ш.103+ш.104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</si>
  <si>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.110і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ш.111 до ш.115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</si>
  <si>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.137і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ш.138 до ш.141 + ш.143 до ш.147+ш.150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</si>
  <si>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ш.159+ш.161+ш.164+ш.167+ш.168+ш.170+ш.171+ш.172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</si>
  <si>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.161і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ш.162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</si>
  <si>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ш.173+ш.174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</si>
  <si>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ш.177+ш.190 до ш.196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</si>
  <si>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.217і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сумата от ш.218 + ш.220 + ш.224</t>
    </r>
  </si>
  <si>
    <t>Фактори, влияещи върху здравното състояние на населението и контакта със здравните служби на лица на възраст над 18 години</t>
  </si>
  <si>
    <t>в т.ч. новооткрити заболявания</t>
  </si>
  <si>
    <t>Външни причини за заболеваемост и смъртност на лица на възраст над 18 години</t>
  </si>
  <si>
    <t>РЕНТГЕНОВИ ИЗСЛЕДВАНИЯ И ПРОЦЕДУРИ ПРЕЗ 2020 Г.</t>
  </si>
  <si>
    <t>Вид на изследването</t>
  </si>
  <si>
    <t>ши-фър</t>
  </si>
  <si>
    <t>ОБЩО</t>
  </si>
  <si>
    <t>Разпределение по възрастови групи</t>
  </si>
  <si>
    <t>Разпределение по пол</t>
  </si>
  <si>
    <t>к.1= к.2 +к.3+ к.4</t>
  </si>
  <si>
    <t>к.1= к.5+к.6</t>
  </si>
  <si>
    <t>0-14 год.</t>
  </si>
  <si>
    <t>15-39 год.</t>
  </si>
  <si>
    <t>над 40 год.</t>
  </si>
  <si>
    <t>Графия на гръдна клетка</t>
  </si>
  <si>
    <r>
      <t>Класическа томография</t>
    </r>
    <r>
      <rPr>
        <vertAlign val="superscript"/>
        <sz val="12"/>
        <rFont val="Arial"/>
        <family val="2"/>
        <charset val="204"/>
      </rPr>
      <t>1</t>
    </r>
  </si>
  <si>
    <t>Флуорография</t>
  </si>
  <si>
    <t>Графия на глава</t>
  </si>
  <si>
    <t>Графия на гръбначен стълб - цервикални прешлени</t>
  </si>
  <si>
    <t>Графия на гръбначен стълб - торакални прешлени</t>
  </si>
  <si>
    <t>Графия на гръбначен стълб - лумбо-сакрална област</t>
  </si>
  <si>
    <t>Графия на гръбначен стълб - всички отдели</t>
  </si>
  <si>
    <t>Графия на таз/бедра</t>
  </si>
  <si>
    <r>
      <t>Графия на крайници</t>
    </r>
    <r>
      <rPr>
        <sz val="12"/>
        <rFont val="Arial"/>
        <family val="2"/>
        <charset val="204"/>
      </rPr>
      <t xml:space="preserve"> и/или стави </t>
    </r>
  </si>
  <si>
    <t xml:space="preserve">Графия на корем (обзорна, БУМ или друга) </t>
  </si>
  <si>
    <t>Рентгеноскопия на гръдна клетка</t>
  </si>
  <si>
    <t>Миелография</t>
  </si>
  <si>
    <t>Контрастно изследване на хранопровод и гълтач</t>
  </si>
  <si>
    <t>Контрастно изследване на стомах и дванадесетопръстник (с или без хранопровод)</t>
  </si>
  <si>
    <t>Пасаж на черва</t>
  </si>
  <si>
    <t>Контрастно изследване на дебело черво - иригография</t>
  </si>
  <si>
    <t>Холецистография</t>
  </si>
  <si>
    <t>Ендоскопска ретроградна холангиопанкреатография (ERCP)</t>
  </si>
  <si>
    <r>
      <t>Холангиография</t>
    </r>
    <r>
      <rPr>
        <vertAlign val="superscript"/>
        <sz val="12"/>
        <color theme="1"/>
        <rFont val="Arial"/>
        <family val="2"/>
        <charset val="204"/>
      </rPr>
      <t>2</t>
    </r>
  </si>
  <si>
    <t>Урография</t>
  </si>
  <si>
    <t>Микционна цистография</t>
  </si>
  <si>
    <t>Хистеросалпингография</t>
  </si>
  <si>
    <t>Пелвиметрия</t>
  </si>
  <si>
    <t>Мамографии</t>
  </si>
  <si>
    <t>в т.ч.: Мамографии скринингова програма</t>
  </si>
  <si>
    <r>
      <t xml:space="preserve">Мамографски </t>
    </r>
    <r>
      <rPr>
        <sz val="12"/>
        <rFont val="Arial"/>
        <family val="2"/>
        <charset val="204"/>
      </rPr>
      <t>CBCT</t>
    </r>
    <r>
      <rPr>
        <vertAlign val="superscript"/>
        <sz val="12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 изследвания</t>
    </r>
  </si>
  <si>
    <t>Артрография</t>
  </si>
  <si>
    <t xml:space="preserve">Компютърна томография - общо  (с или без контраст, включително КТ-ангиографии) </t>
  </si>
  <si>
    <t>в т.ч. на:глава (череп и лицеви кости)</t>
  </si>
  <si>
    <t>глава (мозък и меки  тъкани)</t>
  </si>
  <si>
    <r>
      <t>компютърна томография на дентална област</t>
    </r>
    <r>
      <rPr>
        <vertAlign val="superscript"/>
        <sz val="12"/>
        <color theme="1"/>
        <rFont val="Arial"/>
        <family val="2"/>
        <charset val="204"/>
      </rPr>
      <t>4</t>
    </r>
  </si>
  <si>
    <t>гръбначен стълб - шиен отдел</t>
  </si>
  <si>
    <t>гръбначен стълб - торакален отдел</t>
  </si>
  <si>
    <t>гръбначен стълб - лумбален отдел</t>
  </si>
  <si>
    <t>гръбначен стълб - всички отдели</t>
  </si>
  <si>
    <t>гръдна клетка</t>
  </si>
  <si>
    <t>корем (с или без малък таз)</t>
  </si>
  <si>
    <t>таз</t>
  </si>
  <si>
    <t>цяло тяло</t>
  </si>
  <si>
    <t>крайници</t>
  </si>
  <si>
    <t xml:space="preserve">други </t>
  </si>
  <si>
    <t>Мозъчна ангиография</t>
  </si>
  <si>
    <t>Аортография с или без ангиография на крайници</t>
  </si>
  <si>
    <r>
      <t>Торакална ангиография</t>
    </r>
    <r>
      <rPr>
        <vertAlign val="superscript"/>
        <sz val="12"/>
        <color theme="1"/>
        <rFont val="Arial"/>
        <family val="2"/>
        <charset val="204"/>
      </rPr>
      <t>5</t>
    </r>
  </si>
  <si>
    <r>
      <t>Кардиална ангиография</t>
    </r>
    <r>
      <rPr>
        <vertAlign val="superscript"/>
        <sz val="12"/>
        <color theme="1"/>
        <rFont val="Arial"/>
        <family val="2"/>
        <charset val="204"/>
      </rPr>
      <t>6</t>
    </r>
  </si>
  <si>
    <r>
      <t>Коремна ангиография</t>
    </r>
    <r>
      <rPr>
        <vertAlign val="superscript"/>
        <sz val="12"/>
        <color theme="1"/>
        <rFont val="Arial"/>
        <family val="2"/>
        <charset val="204"/>
      </rPr>
      <t>7</t>
    </r>
  </si>
  <si>
    <t xml:space="preserve">в т.ч.: Ренална ангиография </t>
  </si>
  <si>
    <t>48</t>
  </si>
  <si>
    <r>
      <t>Тазова ангиография</t>
    </r>
    <r>
      <rPr>
        <vertAlign val="superscript"/>
        <sz val="12"/>
        <color theme="1"/>
        <rFont val="Arial"/>
        <family val="2"/>
        <charset val="204"/>
      </rPr>
      <t>8</t>
    </r>
  </si>
  <si>
    <t>49</t>
  </si>
  <si>
    <r>
      <t>Периферна ангиография</t>
    </r>
    <r>
      <rPr>
        <vertAlign val="superscript"/>
        <sz val="12"/>
        <color theme="1"/>
        <rFont val="Arial"/>
        <family val="2"/>
        <charset val="204"/>
      </rPr>
      <t>9</t>
    </r>
  </si>
  <si>
    <t>50</t>
  </si>
  <si>
    <t xml:space="preserve">в т.ч.: Периферна флебография/венография </t>
  </si>
  <si>
    <t>51</t>
  </si>
  <si>
    <r>
      <t>Лимфангиография</t>
    </r>
    <r>
      <rPr>
        <vertAlign val="superscript"/>
        <sz val="12"/>
        <color theme="1"/>
        <rFont val="Arial"/>
        <family val="2"/>
        <charset val="204"/>
      </rPr>
      <t>10</t>
    </r>
  </si>
  <si>
    <t>52</t>
  </si>
  <si>
    <t>Други ангиографии</t>
  </si>
  <si>
    <t>53</t>
  </si>
  <si>
    <r>
      <t xml:space="preserve">CBCT - други </t>
    </r>
    <r>
      <rPr>
        <vertAlign val="superscript"/>
        <sz val="12"/>
        <color theme="1"/>
        <rFont val="Arial"/>
        <family val="2"/>
        <charset val="204"/>
      </rPr>
      <t>11</t>
    </r>
  </si>
  <si>
    <t>54</t>
  </si>
  <si>
    <t>Мозъчни интервенционални процедури</t>
  </si>
  <si>
    <t>55</t>
  </si>
  <si>
    <t>Перкутанна транслуминална коронарна ангиопластика и стентиране</t>
  </si>
  <si>
    <t>56</t>
  </si>
  <si>
    <t>Валвулопластика</t>
  </si>
  <si>
    <t>57</t>
  </si>
  <si>
    <t>Имплантация на сърдечен стимулатор</t>
  </si>
  <si>
    <t>58</t>
  </si>
  <si>
    <t>Други сърдечни интервенционални процедури</t>
  </si>
  <si>
    <t>59</t>
  </si>
  <si>
    <t>Други терапевтични съдови интервенции</t>
  </si>
  <si>
    <t>60</t>
  </si>
  <si>
    <t>Други терапевтични несъдови интервенции</t>
  </si>
  <si>
    <t>61</t>
  </si>
  <si>
    <t>Други рентгенови изследвания или процедури</t>
  </si>
  <si>
    <t>62</t>
  </si>
  <si>
    <r>
      <t xml:space="preserve">Всичко изследвания </t>
    </r>
    <r>
      <rPr>
        <b/>
        <sz val="12"/>
        <rFont val="Arial"/>
        <family val="2"/>
        <charset val="204"/>
      </rPr>
      <t>(без дентални)</t>
    </r>
  </si>
  <si>
    <t>63</t>
  </si>
  <si>
    <t>Интраорална секторна дентография</t>
  </si>
  <si>
    <t>64</t>
  </si>
  <si>
    <t>Панорамна дентография</t>
  </si>
  <si>
    <t>65</t>
  </si>
  <si>
    <r>
      <t>Дентално CBCT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  изследване</t>
    </r>
  </si>
  <si>
    <t>66</t>
  </si>
  <si>
    <t>Цефалометрия</t>
  </si>
  <si>
    <t>67</t>
  </si>
  <si>
    <t xml:space="preserve">Всичко дентални изследвания </t>
  </si>
  <si>
    <t>68</t>
  </si>
  <si>
    <t>Общо рентгенови изследвания и процедури</t>
  </si>
  <si>
    <t>69</t>
  </si>
  <si>
    <r>
      <rPr>
        <b/>
        <sz val="12"/>
        <rFont val="Arial"/>
        <family val="2"/>
        <charset val="204"/>
      </rPr>
      <t>ш.25≥</t>
    </r>
    <r>
      <rPr>
        <sz val="12"/>
        <rFont val="Arial"/>
        <family val="2"/>
        <charset val="204"/>
      </rPr>
      <t xml:space="preserve"> на сумата от ш.26 и ш.27 </t>
    </r>
  </si>
  <si>
    <r>
      <rPr>
        <b/>
        <sz val="12"/>
        <rFont val="Arial"/>
        <family val="2"/>
        <charset val="204"/>
      </rPr>
      <t>ш.29=</t>
    </r>
    <r>
      <rPr>
        <sz val="12"/>
        <rFont val="Arial"/>
        <family val="2"/>
        <charset val="204"/>
      </rPr>
      <t xml:space="preserve"> на сумата от ш.30 до ш.42 </t>
    </r>
  </si>
  <si>
    <r>
      <rPr>
        <b/>
        <sz val="12"/>
        <rFont val="Arial"/>
        <family val="2"/>
        <charset val="204"/>
      </rPr>
      <t>ш.47≥</t>
    </r>
    <r>
      <rPr>
        <sz val="12"/>
        <rFont val="Arial"/>
        <family val="2"/>
        <charset val="204"/>
      </rPr>
      <t xml:space="preserve"> ш.48 </t>
    </r>
  </si>
  <si>
    <r>
      <rPr>
        <b/>
        <sz val="12"/>
        <rFont val="Arial"/>
        <family val="2"/>
        <charset val="204"/>
      </rPr>
      <t>ш.50≥</t>
    </r>
    <r>
      <rPr>
        <sz val="12"/>
        <rFont val="Arial"/>
        <family val="2"/>
        <charset val="204"/>
      </rPr>
      <t xml:space="preserve"> ш.51 </t>
    </r>
  </si>
  <si>
    <r>
      <rPr>
        <b/>
        <sz val="12"/>
        <rFont val="Arial"/>
        <family val="2"/>
        <charset val="204"/>
      </rPr>
      <t xml:space="preserve">ш.63= </t>
    </r>
    <r>
      <rPr>
        <sz val="12"/>
        <rFont val="Arial"/>
        <family val="2"/>
        <charset val="204"/>
      </rPr>
      <t xml:space="preserve">на сумата от ш.1 до ш.25+ш.28+ш.29+сумата от ш.43 до ш.47 + ш.49+ш.50+сумата от ш. 52 до ш.62 </t>
    </r>
  </si>
  <si>
    <r>
      <rPr>
        <b/>
        <sz val="12"/>
        <rFont val="Arial"/>
        <family val="2"/>
        <charset val="204"/>
      </rPr>
      <t xml:space="preserve">ш.68= </t>
    </r>
    <r>
      <rPr>
        <sz val="12"/>
        <rFont val="Arial"/>
        <family val="2"/>
        <charset val="204"/>
      </rPr>
      <t xml:space="preserve">на сумата от ш.64 до ш.67 </t>
    </r>
  </si>
  <si>
    <r>
      <rPr>
        <b/>
        <sz val="12"/>
        <rFont val="Arial"/>
        <family val="2"/>
        <charset val="204"/>
      </rPr>
      <t xml:space="preserve">ш.69= </t>
    </r>
    <r>
      <rPr>
        <sz val="12"/>
        <rFont val="Arial"/>
        <family val="2"/>
        <charset val="204"/>
      </rPr>
      <t xml:space="preserve">на сумата от ш.63 и ш.68 </t>
    </r>
  </si>
  <si>
    <r>
      <rPr>
        <vertAlign val="superscript"/>
        <sz val="12"/>
        <color theme="1"/>
        <rFont val="Arial"/>
        <family val="2"/>
        <charset val="204"/>
      </rPr>
      <t>1</t>
    </r>
    <r>
      <rPr>
        <sz val="11"/>
        <color theme="1"/>
        <rFont val="Arial"/>
        <family val="2"/>
        <charset val="204"/>
      </rPr>
      <t xml:space="preserve"> На рентгенографичен апарат</t>
    </r>
  </si>
  <si>
    <r>
      <rPr>
        <vertAlign val="superscript"/>
        <sz val="12"/>
        <color theme="1"/>
        <rFont val="Arial"/>
        <family val="2"/>
        <charset val="204"/>
      </rPr>
      <t>2</t>
    </r>
    <r>
      <rPr>
        <sz val="11"/>
        <color theme="1"/>
        <rFont val="Arial"/>
        <family val="2"/>
        <charset val="204"/>
      </rPr>
      <t xml:space="preserve"> Включително ретроградна холангиография, оперативна холангиография, интравенозна холангиография, холангиография Т-дрен, трансхепатална холангиография</t>
    </r>
  </si>
  <si>
    <r>
      <rPr>
        <vertAlign val="superscript"/>
        <sz val="12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CBCT - конусно лъчева компютърна томография</t>
    </r>
  </si>
  <si>
    <r>
      <rPr>
        <vertAlign val="superscript"/>
        <sz val="12"/>
        <color theme="1"/>
        <rFont val="Arial"/>
        <family val="2"/>
        <charset val="204"/>
      </rPr>
      <t>4</t>
    </r>
    <r>
      <rPr>
        <sz val="11"/>
        <color theme="1"/>
        <rFont val="Arial"/>
        <family val="2"/>
        <charset val="204"/>
      </rPr>
      <t xml:space="preserve"> Вписват се КТ-изследвания, проведени на конвенционален компютърен томограф, не CBCT</t>
    </r>
  </si>
  <si>
    <r>
      <rPr>
        <vertAlign val="superscript"/>
        <sz val="12"/>
        <color theme="1"/>
        <rFont val="Arial"/>
        <family val="2"/>
        <charset val="204"/>
      </rPr>
      <t>5</t>
    </r>
    <r>
      <rPr>
        <sz val="11"/>
        <color theme="1"/>
        <rFont val="Arial"/>
        <family val="2"/>
        <charset val="204"/>
      </rPr>
      <t xml:space="preserve"> Включително бронхиална артериография, пулмонална артериография, горна-вена-кава-графия.</t>
    </r>
  </si>
  <si>
    <r>
      <rPr>
        <vertAlign val="superscript"/>
        <sz val="12"/>
        <color theme="1"/>
        <rFont val="Arial"/>
        <family val="2"/>
        <charset val="204"/>
      </rPr>
      <t>6</t>
    </r>
    <r>
      <rPr>
        <sz val="11"/>
        <color theme="1"/>
        <rFont val="Arial"/>
        <family val="2"/>
        <charset val="204"/>
      </rPr>
      <t xml:space="preserve"> Включително коронарография на коронарните артерии с или без лява камера( с или без аорта)  </t>
    </r>
  </si>
  <si>
    <r>
      <rPr>
        <vertAlign val="superscript"/>
        <sz val="12"/>
        <rFont val="Arial"/>
        <family val="2"/>
        <charset val="204"/>
      </rPr>
      <t>7</t>
    </r>
    <r>
      <rPr>
        <sz val="12"/>
        <rFont val="Arial"/>
        <family val="2"/>
        <charset val="204"/>
      </rPr>
      <t xml:space="preserve"> Включително ренална артериография, мезентериална артериография, долна вена кавография, ренална флебография, супраренална флебография</t>
    </r>
  </si>
  <si>
    <r>
      <rPr>
        <vertAlign val="superscript"/>
        <sz val="12"/>
        <color theme="1"/>
        <rFont val="Arial"/>
        <family val="2"/>
        <charset val="204"/>
      </rPr>
      <t>8</t>
    </r>
    <r>
      <rPr>
        <sz val="11"/>
        <color theme="1"/>
        <rFont val="Arial"/>
        <family val="2"/>
        <charset val="204"/>
      </rPr>
      <t xml:space="preserve"> Включително тазова артериография, овариална флебография, флебография на вена сперматика</t>
    </r>
  </si>
  <si>
    <r>
      <rPr>
        <vertAlign val="superscript"/>
        <sz val="12"/>
        <color theme="1"/>
        <rFont val="Arial"/>
        <family val="2"/>
        <charset val="204"/>
      </rPr>
      <t>9</t>
    </r>
    <r>
      <rPr>
        <sz val="11"/>
        <color theme="1"/>
        <rFont val="Arial"/>
        <family val="2"/>
        <charset val="204"/>
      </rPr>
      <t xml:space="preserve"> Включително артериография или венография на горни и/или долни крайници</t>
    </r>
  </si>
  <si>
    <r>
      <rPr>
        <vertAlign val="superscript"/>
        <sz val="12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Включително торакална/абдоминална/тазова лимфангиография и лимфангиография на крайници </t>
    </r>
  </si>
  <si>
    <r>
      <rPr>
        <vertAlign val="superscript"/>
        <sz val="12"/>
        <color theme="1"/>
        <rFont val="Arial"/>
        <family val="2"/>
        <charset val="204"/>
      </rPr>
      <t>11</t>
    </r>
    <r>
      <rPr>
        <sz val="11"/>
        <color theme="1"/>
        <rFont val="Arial"/>
        <family val="2"/>
        <charset val="204"/>
      </rPr>
      <t xml:space="preserve"> Конусно лъчева компютърна томография, извършена на  рентгеноскопичен/ангиографски апарат с С-рамо</t>
    </r>
  </si>
  <si>
    <t>Лабораторна дейност  през 2020 г.</t>
  </si>
  <si>
    <t>В стационара</t>
  </si>
  <si>
    <t>В амбулаторията</t>
  </si>
  <si>
    <t>Общо (ш. 02 + 12 до 16)</t>
  </si>
  <si>
    <t>Клинико-лабораторни (ш. 03 до 11)</t>
  </si>
  <si>
    <t>уринен анализ (качествен/полуколичествен + седимент)</t>
  </si>
  <si>
    <t>изследване на гръбначно-мозъчна течност</t>
  </si>
  <si>
    <t>хематологични изследвания (вкл. хемостаза)</t>
  </si>
  <si>
    <t>клинико-химично изследване на биологични течности (метаболити, белтъци, ензими, електролити, олигоелементи, КАС)</t>
  </si>
  <si>
    <t>имунологични изследвания (клетъчен и хуморален имунитет)</t>
  </si>
  <si>
    <t>хормонални изследвания</t>
  </si>
  <si>
    <t>туморни маркери</t>
  </si>
  <si>
    <t>лекарствено мониториране</t>
  </si>
  <si>
    <t>ДНК-анализ</t>
  </si>
  <si>
    <t>Микробиологични</t>
  </si>
  <si>
    <t>Вирусологични</t>
  </si>
  <si>
    <t>Паразитологични</t>
  </si>
  <si>
    <t>Серологични</t>
  </si>
  <si>
    <t>в т.ч.: PCR за SARS-CoV-2</t>
  </si>
  <si>
    <r>
      <t>ш</t>
    </r>
    <r>
      <rPr>
        <sz val="11"/>
        <rFont val="Symbol"/>
        <family val="1"/>
        <charset val="2"/>
      </rPr>
      <t xml:space="preserve">.01= </t>
    </r>
    <r>
      <rPr>
        <sz val="11"/>
        <rFont val="Arial"/>
        <family val="2"/>
      </rPr>
      <t xml:space="preserve">на сумата от ш.02 и от ш.12 до ш.16 </t>
    </r>
  </si>
  <si>
    <r>
      <t>ш</t>
    </r>
    <r>
      <rPr>
        <sz val="11"/>
        <rFont val="Symbol"/>
        <family val="1"/>
        <charset val="2"/>
      </rPr>
      <t xml:space="preserve">.02= </t>
    </r>
    <r>
      <rPr>
        <sz val="11"/>
        <rFont val="Arial"/>
        <family val="2"/>
      </rPr>
      <t>на сумата от ш.03 до ш.11</t>
    </r>
  </si>
  <si>
    <t>ОТЧЕТ НА ПСИХИАТРИЧНОТО ЗАВЕДЕНИЕ (болници, центрове, клиники, отделения, кабинети и амбулатории за специализирана извънболнична помощ)</t>
  </si>
  <si>
    <t>Длъжности</t>
  </si>
  <si>
    <t>По щат</t>
  </si>
  <si>
    <t>Заети, вкл. по съвмес-тителство</t>
  </si>
  <si>
    <t>с призната специалност</t>
  </si>
  <si>
    <t xml:space="preserve">Персонал – общо </t>
  </si>
  <si>
    <t xml:space="preserve">Лекари – всичко </t>
  </si>
  <si>
    <t>в т.ч.: Наркология</t>
  </si>
  <si>
    <t>Съдебна  психиатрия</t>
  </si>
  <si>
    <t>Консултативно-амбулаторна дейност</t>
  </si>
  <si>
    <t>Посещения по домо- вете</t>
  </si>
  <si>
    <t>в това число:</t>
  </si>
  <si>
    <t>профи-лактични</t>
  </si>
  <si>
    <t>спешни</t>
  </si>
  <si>
    <t>Лекари (ш.02+04+05+06)</t>
  </si>
  <si>
    <t>в т.ч.:Наркология</t>
  </si>
  <si>
    <t>Детска  психиатрия</t>
  </si>
  <si>
    <t>Съдебно-психиатрична експертиза</t>
  </si>
  <si>
    <t>В наказателен процес</t>
  </si>
  <si>
    <t>В граждански процес</t>
  </si>
  <si>
    <t>По член 156 от Закон за здравето</t>
  </si>
  <si>
    <t>в т.ч. невменяеми</t>
  </si>
  <si>
    <t>в т.ч. недееспо-собни</t>
  </si>
  <si>
    <t>в т.ч. за прекратяване</t>
  </si>
  <si>
    <t>Експертизи</t>
  </si>
  <si>
    <t>ОТЧЕТ НА КОЖНО-ВЕНЕРОЛОГИЧНОТО ЗАВЕДЕНИЕ (центрове, клиники, отделения, кабинети и амбулатории за специализирана извънболнична помощ)</t>
  </si>
  <si>
    <t>Лабораторни лекари</t>
  </si>
  <si>
    <t>Посещения</t>
  </si>
  <si>
    <t xml:space="preserve">Лекари - всичко </t>
  </si>
  <si>
    <t>1. Профилактична дейност</t>
  </si>
  <si>
    <t>Прегледа-ни лица</t>
  </si>
  <si>
    <t>сифилис</t>
  </si>
  <si>
    <t>гоно-рея</t>
  </si>
  <si>
    <t>краста</t>
  </si>
  <si>
    <t>микотични заболя-вания</t>
  </si>
  <si>
    <t>Всичко (ш.02 до 06)</t>
  </si>
  <si>
    <t>Работещи в детски заведения</t>
  </si>
  <si>
    <t>Работещи в хранителни заведения</t>
  </si>
  <si>
    <t>Деца в детски заведения</t>
  </si>
  <si>
    <t>Ученици в училища</t>
  </si>
  <si>
    <t>ОТЧЕТ НА ОНКОЛОГИЧНОТО ЗАВЕДЕНИЕ (болници, центрове, клиники, отделения, кабинети и амбулатории за специализирана извънболнична помощ)</t>
  </si>
  <si>
    <t>Гинекология</t>
  </si>
  <si>
    <t>Ушно-носно-гърлени болестии</t>
  </si>
  <si>
    <t>Кожни и венерически болестии</t>
  </si>
  <si>
    <t xml:space="preserve">Медицински специалисти по здравни грижи </t>
  </si>
  <si>
    <t>Структурни звена</t>
  </si>
  <si>
    <t>Наименование</t>
  </si>
  <si>
    <t>Кабинет</t>
  </si>
  <si>
    <t>Клиника</t>
  </si>
  <si>
    <t>Отделение</t>
  </si>
  <si>
    <t>Мамология</t>
  </si>
  <si>
    <t>Палеативни медицински грижи</t>
  </si>
  <si>
    <t xml:space="preserve"> деца до 17 г.</t>
  </si>
  <si>
    <t xml:space="preserve">Лекари - всичко (ш.02 до 13 ) </t>
  </si>
  <si>
    <t>Пневмология</t>
  </si>
  <si>
    <t>Извършени изследвания</t>
  </si>
  <si>
    <t>Хистологично изследване:   болни</t>
  </si>
  <si>
    <t>препарати</t>
  </si>
  <si>
    <t>Цитологично изследване:    болни</t>
  </si>
  <si>
    <t>Конизации:                               всичко</t>
  </si>
  <si>
    <t>Функционална диагностика</t>
  </si>
  <si>
    <t>Цистоскопии</t>
  </si>
  <si>
    <t>Ректоскопии</t>
  </si>
  <si>
    <t>Гастроскопии</t>
  </si>
  <si>
    <t>Колоноскопии</t>
  </si>
  <si>
    <t>Бронхоскопии</t>
  </si>
  <si>
    <t>ОТЧЕТ НА ПНЕВМОФТИЗИАТРИЧНОТО ЗАВЕДЕНИЕ (болници, центрове, клиники, отделения, кабинети и амбулатории за специализирана извънболнична помощ)</t>
  </si>
  <si>
    <t xml:space="preserve">Лекари (ш.02+04 до 07 ) </t>
  </si>
  <si>
    <t xml:space="preserve">Пневмология и фтизиатрия </t>
  </si>
  <si>
    <t>в т.ч.: за флуорограф</t>
  </si>
  <si>
    <t xml:space="preserve">Детска пневмология и фтизиатрия </t>
  </si>
  <si>
    <t>Бронхология</t>
  </si>
  <si>
    <t xml:space="preserve"> ДИСПАНСЕРНО НАБЛЮДЕНИЕ</t>
  </si>
  <si>
    <t>Взети под наблюдение през годината</t>
  </si>
  <si>
    <t>новооткрити</t>
  </si>
  <si>
    <t>приведени от други райони</t>
  </si>
  <si>
    <t>рецидиви</t>
  </si>
  <si>
    <t>приведени в други райони</t>
  </si>
  <si>
    <t>Хроничен бронхит (J41)</t>
  </si>
  <si>
    <t>Друга хронична обструктивна белодробна болест (J44)</t>
  </si>
  <si>
    <t xml:space="preserve">Астма (J45) </t>
  </si>
  <si>
    <t>Бронхиектатична болест (J47)</t>
  </si>
  <si>
    <t>В амбула-торията</t>
  </si>
  <si>
    <t xml:space="preserve">Ехографии </t>
  </si>
  <si>
    <t xml:space="preserve">ЕКГ </t>
  </si>
  <si>
    <t xml:space="preserve">Сцинтиграфии </t>
  </si>
  <si>
    <t xml:space="preserve">Ендоскопии </t>
  </si>
  <si>
    <t>в т.ч.: бронхоскопии</t>
  </si>
  <si>
    <t>Функционално изследване на дишането</t>
  </si>
  <si>
    <t>О Т Ч Е Т 372-Р</t>
  </si>
  <si>
    <t>За регистрираните заболявания от хронични неспецифични белодробни заболявания</t>
  </si>
  <si>
    <t>Форма на заболяването</t>
  </si>
  <si>
    <t>Ши- фър</t>
  </si>
  <si>
    <t xml:space="preserve">  Регистрирани заболявания</t>
  </si>
  <si>
    <t>В т.ч. новооткрити</t>
  </si>
  <si>
    <t>Хроничен бронхит (J41,J42)</t>
  </si>
  <si>
    <t>Емфизем (J43)</t>
  </si>
  <si>
    <t>Астма (J45,J46)</t>
  </si>
  <si>
    <t>Други интерстициални болести  (J84)</t>
  </si>
  <si>
    <t>Болести на плеврата (J90-J94)</t>
  </si>
  <si>
    <t>Белодробен емболизъм (І26)</t>
  </si>
  <si>
    <t>на деца от 0 до 17 години</t>
  </si>
  <si>
    <t>Останалите приложения  - в зависимост от дейностите в ЛЗ :</t>
  </si>
  <si>
    <t xml:space="preserve">   -приложение 2 -  майчино здравеопазване</t>
  </si>
  <si>
    <t xml:space="preserve">   -приложение 9 - рентгенови изследвания и процедури</t>
  </si>
  <si>
    <t xml:space="preserve">   -приложение 11 - лабораторна дейност</t>
  </si>
  <si>
    <t xml:space="preserve">   -приложение 366 - психиатрични кабинети</t>
  </si>
  <si>
    <t xml:space="preserve">   -приложение 367 - кожни кабинети</t>
  </si>
  <si>
    <t xml:space="preserve">   -приложение 372 и 372-р - пневмофтизиатрични кабинети</t>
  </si>
  <si>
    <r>
      <t xml:space="preserve">Всички </t>
    </r>
    <r>
      <rPr>
        <b/>
        <sz val="12"/>
        <color theme="1"/>
        <rFont val="Arial"/>
        <family val="2"/>
        <charset val="204"/>
      </rPr>
      <t>ДКЦ и МЦ</t>
    </r>
    <r>
      <rPr>
        <sz val="12"/>
        <color theme="1"/>
        <rFont val="Arial"/>
        <family val="2"/>
        <charset val="204"/>
      </rPr>
      <t xml:space="preserve"> попълват отчет 365 и приложения 5 и 6.</t>
    </r>
  </si>
  <si>
    <r>
      <rPr>
        <b/>
        <sz val="12"/>
        <color theme="1"/>
        <rFont val="Arial"/>
        <family val="2"/>
        <charset val="204"/>
      </rPr>
      <t>МДЦ</t>
    </r>
    <r>
      <rPr>
        <sz val="12"/>
        <color theme="1"/>
        <rFont val="Arial"/>
        <family val="2"/>
        <charset val="204"/>
      </rPr>
      <t xml:space="preserve"> попълват отчет 365 и прил.1</t>
    </r>
  </si>
  <si>
    <t xml:space="preserve">   -приложение 370 - онкологични кабинети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</si>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</sst>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00"/>
  </numFmts>
  <fonts count="4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</font>
    <font>
      <sz val="11"/>
      <name val="Symbol"/>
      <family val="1"/>
      <charset val="2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sz val="12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rgb="FF231F2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rgb="FF231F2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</font>
    <font>
      <b/>
      <sz val="11"/>
      <name val="Symbol"/>
      <family val="1"/>
      <charset val="2"/>
    </font>
    <font>
      <b/>
      <sz val="11"/>
      <color rgb="FF040503"/>
      <name val="Arial"/>
      <family val="2"/>
      <charset val="204"/>
    </font>
    <font>
      <sz val="11"/>
      <color rgb="FF040503"/>
      <name val="Arial"/>
      <family val="2"/>
      <charset val="204"/>
    </font>
    <font>
      <b/>
      <sz val="12"/>
      <color rgb="FF040503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7" fillId="0" borderId="0"/>
    <xf numFmtId="9" fontId="29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</cellStyleXfs>
  <cellXfs count="922">
    <xf numFmtId="0" fontId="0" fillId="0" borderId="0" xfId="0"/>
    <xf numFmtId="1" fontId="5" fillId="0" borderId="2" xfId="2" applyNumberFormat="1" applyFont="1" applyBorder="1" applyAlignment="1" applyProtection="1">
      <alignment horizontal="right"/>
      <protection locked="0"/>
    </xf>
    <xf numFmtId="0" fontId="5" fillId="0" borderId="2" xfId="2" applyFont="1" applyBorder="1" applyAlignment="1" applyProtection="1">
      <alignment horizontal="right"/>
      <protection locked="0"/>
    </xf>
    <xf numFmtId="0" fontId="5" fillId="0" borderId="27" xfId="2" applyFont="1" applyBorder="1" applyAlignment="1" applyProtection="1">
      <alignment horizontal="right"/>
      <protection locked="0"/>
    </xf>
    <xf numFmtId="1" fontId="5" fillId="0" borderId="2" xfId="2" applyNumberFormat="1" applyFont="1" applyFill="1" applyBorder="1" applyAlignment="1" applyProtection="1">
      <alignment horizontal="right"/>
      <protection locked="0"/>
    </xf>
    <xf numFmtId="0" fontId="5" fillId="0" borderId="2" xfId="2" applyFont="1" applyFill="1" applyBorder="1" applyAlignment="1" applyProtection="1">
      <alignment horizontal="right"/>
      <protection locked="0"/>
    </xf>
    <xf numFmtId="0" fontId="5" fillId="0" borderId="27" xfId="2" applyFont="1" applyFill="1" applyBorder="1" applyAlignment="1" applyProtection="1">
      <alignment horizontal="right"/>
      <protection locked="0"/>
    </xf>
    <xf numFmtId="0" fontId="1" fillId="0" borderId="2" xfId="2" applyFont="1" applyBorder="1" applyAlignment="1" applyProtection="1">
      <alignment horizontal="right"/>
      <protection locked="0"/>
    </xf>
    <xf numFmtId="0" fontId="1" fillId="0" borderId="27" xfId="2" applyFont="1" applyBorder="1" applyAlignment="1" applyProtection="1">
      <alignment horizontal="right"/>
      <protection locked="0"/>
    </xf>
    <xf numFmtId="1" fontId="5" fillId="0" borderId="25" xfId="2" applyNumberFormat="1" applyFont="1" applyFill="1" applyBorder="1" applyAlignment="1" applyProtection="1">
      <alignment horizontal="left" wrapText="1" indent="4"/>
    </xf>
    <xf numFmtId="0" fontId="5" fillId="0" borderId="0" xfId="2" applyFont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right"/>
    </xf>
    <xf numFmtId="0" fontId="1" fillId="0" borderId="0" xfId="2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  <protection locked="0"/>
    </xf>
    <xf numFmtId="1" fontId="5" fillId="0" borderId="4" xfId="2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Protection="1"/>
    <xf numFmtId="0" fontId="4" fillId="0" borderId="0" xfId="0" applyFont="1" applyFill="1" applyProtection="1"/>
    <xf numFmtId="0" fontId="5" fillId="0" borderId="0" xfId="0" applyFont="1" applyProtection="1"/>
    <xf numFmtId="1" fontId="4" fillId="0" borderId="0" xfId="0" applyNumberFormat="1" applyFont="1" applyAlignment="1" applyProtection="1">
      <alignment horizontal="left"/>
    </xf>
    <xf numFmtId="0" fontId="4" fillId="0" borderId="0" xfId="0" applyFont="1" applyProtection="1"/>
    <xf numFmtId="0" fontId="0" fillId="0" borderId="9" xfId="0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0" fillId="0" borderId="20" xfId="0" applyBorder="1" applyAlignment="1">
      <alignment wrapText="1"/>
    </xf>
    <xf numFmtId="49" fontId="19" fillId="0" borderId="21" xfId="0" applyNumberFormat="1" applyFont="1" applyBorder="1" applyAlignment="1" applyProtection="1">
      <alignment horizontal="center"/>
    </xf>
    <xf numFmtId="0" fontId="0" fillId="0" borderId="21" xfId="0" applyBorder="1" applyProtection="1">
      <protection locked="0"/>
    </xf>
    <xf numFmtId="0" fontId="0" fillId="0" borderId="29" xfId="0" applyBorder="1" applyAlignment="1">
      <alignment horizontal="left" indent="2"/>
    </xf>
    <xf numFmtId="49" fontId="10" fillId="0" borderId="30" xfId="0" applyNumberFormat="1" applyFont="1" applyBorder="1" applyAlignment="1" applyProtection="1">
      <alignment horizontal="center"/>
    </xf>
    <xf numFmtId="0" fontId="8" fillId="0" borderId="0" xfId="0" applyFont="1" applyProtection="1"/>
    <xf numFmtId="1" fontId="17" fillId="0" borderId="0" xfId="0" applyNumberFormat="1" applyFont="1" applyProtection="1"/>
    <xf numFmtId="0" fontId="18" fillId="0" borderId="0" xfId="0" applyFont="1" applyProtection="1"/>
    <xf numFmtId="0" fontId="5" fillId="0" borderId="0" xfId="0" applyFont="1" applyFill="1" applyBorder="1" applyProtection="1"/>
    <xf numFmtId="0" fontId="12" fillId="0" borderId="3" xfId="0" applyFont="1" applyFill="1" applyBorder="1" applyAlignment="1" applyProtection="1">
      <alignment horizontal="center" vertical="center" wrapText="1"/>
    </xf>
    <xf numFmtId="49" fontId="19" fillId="0" borderId="21" xfId="0" applyNumberFormat="1" applyFont="1" applyFill="1" applyBorder="1" applyAlignment="1" applyProtection="1">
      <alignment horizontal="center"/>
    </xf>
    <xf numFmtId="49" fontId="10" fillId="0" borderId="30" xfId="0" applyNumberFormat="1" applyFont="1" applyFill="1" applyBorder="1" applyAlignment="1" applyProtection="1">
      <alignment horizontal="center"/>
    </xf>
    <xf numFmtId="0" fontId="4" fillId="0" borderId="0" xfId="0" applyNumberFormat="1" applyFont="1" applyProtection="1"/>
    <xf numFmtId="0" fontId="2" fillId="0" borderId="0" xfId="0" applyFont="1" applyProtection="1"/>
    <xf numFmtId="0" fontId="4" fillId="0" borderId="0" xfId="0" applyNumberFormat="1" applyFont="1" applyAlignment="1" applyProtection="1">
      <alignment horizontal="left"/>
    </xf>
    <xf numFmtId="0" fontId="5" fillId="0" borderId="0" xfId="0" applyFont="1" applyFill="1" applyProtection="1"/>
    <xf numFmtId="0" fontId="6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/>
    </xf>
    <xf numFmtId="0" fontId="14" fillId="0" borderId="0" xfId="0" applyFont="1" applyProtection="1"/>
    <xf numFmtId="0" fontId="15" fillId="0" borderId="0" xfId="0" applyFont="1" applyProtection="1"/>
    <xf numFmtId="1" fontId="4" fillId="0" borderId="20" xfId="0" applyNumberFormat="1" applyFont="1" applyFill="1" applyBorder="1" applyProtection="1"/>
    <xf numFmtId="1" fontId="4" fillId="0" borderId="22" xfId="0" applyNumberFormat="1" applyFont="1" applyBorder="1" applyAlignment="1" applyProtection="1">
      <alignment horizontal="right"/>
      <protection locked="0"/>
    </xf>
    <xf numFmtId="1" fontId="4" fillId="0" borderId="23" xfId="0" applyNumberFormat="1" applyFont="1" applyBorder="1" applyAlignment="1" applyProtection="1">
      <alignment horizontal="right"/>
      <protection locked="0"/>
    </xf>
    <xf numFmtId="0" fontId="3" fillId="2" borderId="23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right"/>
    </xf>
    <xf numFmtId="1" fontId="4" fillId="0" borderId="25" xfId="0" applyNumberFormat="1" applyFont="1" applyFill="1" applyBorder="1" applyAlignment="1" applyProtection="1">
      <alignment horizontal="left" indent="1"/>
    </xf>
    <xf numFmtId="49" fontId="19" fillId="0" borderId="26" xfId="0" applyNumberFormat="1" applyFont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right"/>
      <protection locked="0"/>
    </xf>
    <xf numFmtId="1" fontId="4" fillId="0" borderId="2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27" xfId="0" applyFont="1" applyBorder="1" applyAlignment="1" applyProtection="1">
      <alignment horizontal="right"/>
      <protection locked="0"/>
    </xf>
    <xf numFmtId="0" fontId="5" fillId="0" borderId="0" xfId="0" applyFont="1" applyBorder="1" applyProtection="1"/>
    <xf numFmtId="0" fontId="2" fillId="0" borderId="0" xfId="0" applyFont="1" applyBorder="1" applyProtection="1"/>
    <xf numFmtId="0" fontId="22" fillId="0" borderId="0" xfId="0" applyNumberFormat="1" applyFont="1" applyProtection="1"/>
    <xf numFmtId="1" fontId="22" fillId="0" borderId="25" xfId="0" applyNumberFormat="1" applyFont="1" applyFill="1" applyBorder="1" applyAlignment="1" applyProtection="1">
      <alignment horizontal="left" indent="2"/>
    </xf>
    <xf numFmtId="49" fontId="28" fillId="0" borderId="26" xfId="0" applyNumberFormat="1" applyFont="1" applyBorder="1" applyAlignment="1" applyProtection="1">
      <alignment horizontal="center"/>
    </xf>
    <xf numFmtId="1" fontId="22" fillId="0" borderId="4" xfId="0" applyNumberFormat="1" applyFont="1" applyBorder="1" applyAlignment="1" applyProtection="1">
      <alignment horizontal="right"/>
      <protection locked="0"/>
    </xf>
    <xf numFmtId="1" fontId="22" fillId="0" borderId="2" xfId="0" applyNumberFormat="1" applyFont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right"/>
      <protection locked="0"/>
    </xf>
    <xf numFmtId="0" fontId="24" fillId="0" borderId="27" xfId="0" applyFont="1" applyBorder="1" applyAlignment="1" applyProtection="1">
      <alignment horizontal="right"/>
      <protection locked="0"/>
    </xf>
    <xf numFmtId="0" fontId="22" fillId="0" borderId="0" xfId="0" applyFont="1" applyBorder="1" applyProtection="1"/>
    <xf numFmtId="0" fontId="23" fillId="0" borderId="0" xfId="0" applyFont="1" applyBorder="1" applyProtection="1"/>
    <xf numFmtId="0" fontId="23" fillId="0" borderId="0" xfId="0" applyFont="1" applyProtection="1"/>
    <xf numFmtId="1" fontId="4" fillId="0" borderId="25" xfId="0" applyNumberFormat="1" applyFont="1" applyFill="1" applyBorder="1" applyAlignment="1" applyProtection="1">
      <alignment horizontal="left" wrapText="1" indent="3"/>
    </xf>
    <xf numFmtId="0" fontId="0" fillId="0" borderId="0" xfId="0" applyProtection="1"/>
    <xf numFmtId="49" fontId="10" fillId="0" borderId="26" xfId="0" applyNumberFormat="1" applyFont="1" applyBorder="1" applyAlignment="1" applyProtection="1">
      <alignment horizontal="center"/>
    </xf>
    <xf numFmtId="49" fontId="26" fillId="0" borderId="26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right"/>
      <protection locked="0"/>
    </xf>
    <xf numFmtId="1" fontId="5" fillId="0" borderId="25" xfId="0" applyNumberFormat="1" applyFont="1" applyFill="1" applyBorder="1" applyAlignment="1" applyProtection="1">
      <alignment horizontal="left" wrapText="1" indent="4"/>
    </xf>
    <xf numFmtId="1" fontId="5" fillId="0" borderId="2" xfId="0" applyNumberFormat="1" applyFont="1" applyBorder="1" applyAlignment="1" applyProtection="1">
      <alignment horizontal="right"/>
      <protection locked="0"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 horizontal="right"/>
      <protection locked="0"/>
    </xf>
    <xf numFmtId="1" fontId="4" fillId="0" borderId="25" xfId="0" applyNumberFormat="1" applyFont="1" applyFill="1" applyBorder="1" applyAlignment="1" applyProtection="1">
      <alignment horizontal="left" wrapText="1" indent="1"/>
    </xf>
    <xf numFmtId="0" fontId="3" fillId="0" borderId="4" xfId="0" applyFont="1" applyBorder="1" applyAlignment="1" applyProtection="1">
      <alignment horizontal="right"/>
      <protection locked="0"/>
    </xf>
    <xf numFmtId="0" fontId="16" fillId="2" borderId="2" xfId="0" applyFont="1" applyFill="1" applyBorder="1" applyAlignment="1" applyProtection="1">
      <alignment horizontal="right"/>
    </xf>
    <xf numFmtId="1" fontId="4" fillId="0" borderId="2" xfId="0" applyNumberFormat="1" applyFont="1" applyFill="1" applyBorder="1" applyAlignment="1" applyProtection="1">
      <alignment horizontal="right"/>
      <protection locked="0"/>
    </xf>
    <xf numFmtId="1" fontId="5" fillId="0" borderId="25" xfId="0" applyNumberFormat="1" applyFont="1" applyFill="1" applyBorder="1" applyAlignment="1" applyProtection="1">
      <alignment horizontal="left" indent="2"/>
    </xf>
    <xf numFmtId="0" fontId="7" fillId="2" borderId="2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right"/>
      <protection locked="0"/>
    </xf>
    <xf numFmtId="1" fontId="5" fillId="0" borderId="25" xfId="0" applyNumberFormat="1" applyFont="1" applyFill="1" applyBorder="1" applyAlignment="1" applyProtection="1">
      <alignment horizontal="left" wrapText="1" indent="2"/>
    </xf>
    <xf numFmtId="1" fontId="7" fillId="2" borderId="2" xfId="0" applyNumberFormat="1" applyFont="1" applyFill="1" applyBorder="1" applyAlignment="1" applyProtection="1">
      <alignment horizontal="right"/>
    </xf>
    <xf numFmtId="1" fontId="5" fillId="0" borderId="29" xfId="0" applyNumberFormat="1" applyFont="1" applyFill="1" applyBorder="1" applyAlignment="1" applyProtection="1">
      <alignment horizontal="left" wrapText="1" indent="2"/>
    </xf>
    <xf numFmtId="0" fontId="5" fillId="0" borderId="31" xfId="0" applyFont="1" applyBorder="1" applyAlignment="1" applyProtection="1">
      <alignment horizontal="right"/>
      <protection locked="0"/>
    </xf>
    <xf numFmtId="0" fontId="5" fillId="0" borderId="32" xfId="0" applyFont="1" applyBorder="1" applyAlignment="1" applyProtection="1">
      <alignment horizontal="right"/>
      <protection locked="0"/>
    </xf>
    <xf numFmtId="0" fontId="7" fillId="2" borderId="32" xfId="0" applyFont="1" applyFill="1" applyBorder="1" applyAlignment="1" applyProtection="1">
      <alignment horizontal="right"/>
    </xf>
    <xf numFmtId="0" fontId="7" fillId="2" borderId="33" xfId="0" applyFont="1" applyFill="1" applyBorder="1" applyAlignment="1" applyProtection="1">
      <alignment horizontal="right"/>
    </xf>
    <xf numFmtId="0" fontId="8" fillId="0" borderId="0" xfId="0" applyFont="1" applyFill="1" applyProtection="1"/>
    <xf numFmtId="0" fontId="5" fillId="0" borderId="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1" fontId="4" fillId="0" borderId="21" xfId="0" applyNumberFormat="1" applyFont="1" applyBorder="1" applyProtection="1"/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1" fontId="5" fillId="0" borderId="37" xfId="0" applyNumberFormat="1" applyFont="1" applyBorder="1" applyAlignment="1" applyProtection="1">
      <alignment horizontal="left" indent="1"/>
    </xf>
    <xf numFmtId="49" fontId="10" fillId="0" borderId="37" xfId="0" applyNumberFormat="1" applyFont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34" xfId="0" applyFont="1" applyBorder="1" applyProtection="1">
      <protection locked="0"/>
    </xf>
    <xf numFmtId="1" fontId="5" fillId="0" borderId="26" xfId="0" applyNumberFormat="1" applyFont="1" applyBorder="1" applyAlignment="1" applyProtection="1">
      <alignment horizontal="left" indent="1"/>
    </xf>
    <xf numFmtId="0" fontId="5" fillId="0" borderId="4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27" xfId="0" applyFont="1" applyBorder="1" applyProtection="1">
      <protection locked="0"/>
    </xf>
    <xf numFmtId="1" fontId="5" fillId="0" borderId="26" xfId="0" applyNumberFormat="1" applyFont="1" applyBorder="1" applyAlignment="1" applyProtection="1">
      <alignment horizontal="left" wrapText="1" indent="1"/>
    </xf>
    <xf numFmtId="1" fontId="5" fillId="0" borderId="30" xfId="0" applyNumberFormat="1" applyFont="1" applyBorder="1" applyAlignment="1" applyProtection="1">
      <alignment horizontal="left" indent="1"/>
    </xf>
    <xf numFmtId="0" fontId="5" fillId="0" borderId="31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8" fillId="0" borderId="0" xfId="0" applyFont="1" applyAlignment="1" applyProtection="1">
      <alignment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1" fontId="4" fillId="0" borderId="21" xfId="0" applyNumberFormat="1" applyFont="1" applyFill="1" applyBorder="1" applyAlignment="1" applyProtection="1">
      <alignment wrapText="1"/>
    </xf>
    <xf numFmtId="0" fontId="4" fillId="0" borderId="22" xfId="0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1" fontId="5" fillId="0" borderId="37" xfId="0" applyNumberFormat="1" applyFont="1" applyFill="1" applyBorder="1" applyAlignment="1" applyProtection="1">
      <alignment horizontal="left" wrapText="1" indent="1"/>
    </xf>
    <xf numFmtId="49" fontId="10" fillId="0" borderId="37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34" xfId="0" applyFont="1" applyFill="1" applyBorder="1" applyProtection="1">
      <protection locked="0"/>
    </xf>
    <xf numFmtId="1" fontId="5" fillId="0" borderId="26" xfId="0" applyNumberFormat="1" applyFont="1" applyFill="1" applyBorder="1" applyAlignment="1" applyProtection="1">
      <alignment horizontal="left" wrapText="1" indent="1"/>
    </xf>
    <xf numFmtId="49" fontId="10" fillId="0" borderId="26" xfId="0" applyNumberFormat="1" applyFont="1" applyFill="1" applyBorder="1" applyAlignment="1" applyProtection="1">
      <alignment horizontal="center"/>
    </xf>
    <xf numFmtId="0" fontId="5" fillId="0" borderId="4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27" xfId="0" applyFont="1" applyFill="1" applyBorder="1" applyProtection="1">
      <protection locked="0"/>
    </xf>
    <xf numFmtId="1" fontId="5" fillId="0" borderId="30" xfId="0" applyNumberFormat="1" applyFont="1" applyFill="1" applyBorder="1" applyAlignment="1" applyProtection="1">
      <alignment horizontal="left" wrapText="1" indent="1"/>
    </xf>
    <xf numFmtId="0" fontId="5" fillId="0" borderId="31" xfId="0" applyFont="1" applyFill="1" applyBorder="1" applyProtection="1">
      <protection locked="0"/>
    </xf>
    <xf numFmtId="0" fontId="5" fillId="0" borderId="32" xfId="0" applyFont="1" applyFill="1" applyBorder="1" applyProtection="1">
      <protection locked="0"/>
    </xf>
    <xf numFmtId="0" fontId="5" fillId="0" borderId="33" xfId="0" applyFont="1" applyFill="1" applyBorder="1" applyProtection="1">
      <protection locked="0"/>
    </xf>
    <xf numFmtId="1" fontId="5" fillId="0" borderId="9" xfId="0" applyNumberFormat="1" applyFont="1" applyBorder="1" applyAlignment="1" applyProtection="1">
      <alignment horizontal="center" wrapText="1"/>
    </xf>
    <xf numFmtId="1" fontId="5" fillId="0" borderId="3" xfId="0" applyNumberFormat="1" applyFont="1" applyBorder="1" applyAlignment="1" applyProtection="1">
      <alignment horizontal="center" wrapText="1"/>
    </xf>
    <xf numFmtId="0" fontId="20" fillId="0" borderId="0" xfId="0" applyFont="1" applyProtection="1"/>
    <xf numFmtId="0" fontId="12" fillId="0" borderId="0" xfId="0" applyFont="1" applyProtection="1"/>
    <xf numFmtId="49" fontId="19" fillId="0" borderId="47" xfId="0" applyNumberFormat="1" applyFont="1" applyBorder="1" applyAlignment="1" applyProtection="1">
      <alignment horizontal="center"/>
    </xf>
    <xf numFmtId="1" fontId="4" fillId="0" borderId="38" xfId="0" applyNumberFormat="1" applyFont="1" applyBorder="1" applyAlignment="1" applyProtection="1">
      <alignment horizontal="right"/>
      <protection locked="0"/>
    </xf>
    <xf numFmtId="1" fontId="4" fillId="0" borderId="24" xfId="0" applyNumberFormat="1" applyFont="1" applyBorder="1" applyAlignment="1" applyProtection="1">
      <alignment horizontal="right"/>
      <protection locked="0"/>
    </xf>
    <xf numFmtId="0" fontId="25" fillId="0" borderId="0" xfId="0" applyFont="1" applyProtection="1"/>
    <xf numFmtId="0" fontId="22" fillId="0" borderId="0" xfId="0" applyFont="1" applyProtection="1"/>
    <xf numFmtId="1" fontId="22" fillId="0" borderId="26" xfId="0" applyNumberFormat="1" applyFont="1" applyBorder="1" applyAlignment="1" applyProtection="1">
      <alignment horizontal="left" indent="1"/>
    </xf>
    <xf numFmtId="49" fontId="28" fillId="0" borderId="48" xfId="0" applyNumberFormat="1" applyFont="1" applyBorder="1" applyAlignment="1" applyProtection="1">
      <alignment horizontal="center"/>
    </xf>
    <xf numFmtId="1" fontId="22" fillId="0" borderId="28" xfId="0" applyNumberFormat="1" applyFont="1" applyBorder="1" applyAlignment="1" applyProtection="1">
      <alignment horizontal="right"/>
      <protection locked="0"/>
    </xf>
    <xf numFmtId="1" fontId="22" fillId="0" borderId="27" xfId="0" applyNumberFormat="1" applyFont="1" applyBorder="1" applyAlignment="1" applyProtection="1">
      <alignment horizontal="right"/>
      <protection locked="0"/>
    </xf>
    <xf numFmtId="1" fontId="5" fillId="0" borderId="26" xfId="0" applyNumberFormat="1" applyFont="1" applyBorder="1" applyAlignment="1" applyProtection="1">
      <alignment horizontal="left" indent="2"/>
    </xf>
    <xf numFmtId="49" fontId="10" fillId="0" borderId="48" xfId="0" applyNumberFormat="1" applyFont="1" applyBorder="1" applyAlignment="1" applyProtection="1">
      <alignment horizontal="center"/>
    </xf>
    <xf numFmtId="1" fontId="5" fillId="0" borderId="28" xfId="0" applyNumberFormat="1" applyFont="1" applyBorder="1" applyAlignment="1" applyProtection="1">
      <alignment horizontal="right"/>
      <protection locked="0"/>
    </xf>
    <xf numFmtId="1" fontId="5" fillId="0" borderId="27" xfId="0" applyNumberFormat="1" applyFont="1" applyBorder="1" applyAlignment="1" applyProtection="1">
      <alignment horizontal="right"/>
      <protection locked="0"/>
    </xf>
    <xf numFmtId="1" fontId="5" fillId="0" borderId="26" xfId="0" applyNumberFormat="1" applyFont="1" applyBorder="1" applyAlignment="1" applyProtection="1">
      <alignment horizontal="left" wrapText="1" indent="2"/>
    </xf>
    <xf numFmtId="1" fontId="4" fillId="0" borderId="26" xfId="0" applyNumberFormat="1" applyFont="1" applyBorder="1" applyProtection="1"/>
    <xf numFmtId="49" fontId="19" fillId="0" borderId="48" xfId="0" applyNumberFormat="1" applyFont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right"/>
      <protection locked="0"/>
    </xf>
    <xf numFmtId="1" fontId="4" fillId="0" borderId="27" xfId="0" applyNumberFormat="1" applyFont="1" applyBorder="1" applyAlignment="1" applyProtection="1">
      <alignment horizontal="right"/>
      <protection locked="0"/>
    </xf>
    <xf numFmtId="1" fontId="4" fillId="0" borderId="26" xfId="0" applyNumberFormat="1" applyFont="1" applyBorder="1" applyAlignment="1" applyProtection="1">
      <alignment horizontal="left" wrapText="1"/>
    </xf>
    <xf numFmtId="1" fontId="5" fillId="0" borderId="30" xfId="0" applyNumberFormat="1" applyFont="1" applyBorder="1" applyAlignment="1" applyProtection="1">
      <alignment horizontal="left" wrapText="1" indent="2"/>
    </xf>
    <xf numFmtId="49" fontId="10" fillId="0" borderId="49" xfId="0" applyNumberFormat="1" applyFont="1" applyBorder="1" applyAlignment="1" applyProtection="1">
      <alignment horizontal="center"/>
    </xf>
    <xf numFmtId="1" fontId="4" fillId="0" borderId="39" xfId="0" applyNumberFormat="1" applyFont="1" applyBorder="1" applyAlignment="1" applyProtection="1">
      <alignment horizontal="right"/>
      <protection locked="0"/>
    </xf>
    <xf numFmtId="1" fontId="4" fillId="0" borderId="32" xfId="0" applyNumberFormat="1" applyFont="1" applyBorder="1" applyAlignment="1" applyProtection="1">
      <alignment horizontal="right"/>
      <protection locked="0"/>
    </xf>
    <xf numFmtId="1" fontId="4" fillId="0" borderId="33" xfId="0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20" xfId="0" applyBorder="1" applyAlignment="1" applyProtection="1">
      <alignment wrapText="1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9" xfId="0" applyBorder="1" applyProtection="1"/>
    <xf numFmtId="0" fontId="0" fillId="0" borderId="31" xfId="0" applyBorder="1" applyProtection="1">
      <protection locked="0"/>
    </xf>
    <xf numFmtId="0" fontId="0" fillId="0" borderId="33" xfId="0" applyBorder="1" applyProtection="1">
      <protection locked="0"/>
    </xf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 vertical="center" wrapText="1" readingOrder="1"/>
    </xf>
    <xf numFmtId="0" fontId="0" fillId="0" borderId="0" xfId="0" applyBorder="1" applyAlignment="1" applyProtection="1">
      <alignment horizontal="center" vertical="center" wrapText="1" readingOrder="1"/>
    </xf>
    <xf numFmtId="0" fontId="0" fillId="0" borderId="41" xfId="0" applyBorder="1" applyAlignment="1" applyProtection="1">
      <alignment horizontal="center" vertical="center" wrapText="1" readingOrder="1"/>
    </xf>
    <xf numFmtId="0" fontId="5" fillId="0" borderId="42" xfId="0" applyFont="1" applyBorder="1" applyAlignment="1" applyProtection="1">
      <alignment horizontal="center" vertical="center" wrapText="1" readingOrder="1"/>
    </xf>
    <xf numFmtId="0" fontId="5" fillId="0" borderId="19" xfId="0" applyFont="1" applyBorder="1" applyAlignment="1" applyProtection="1">
      <alignment horizontal="center" vertical="center" wrapText="1" readingOrder="1"/>
    </xf>
    <xf numFmtId="0" fontId="12" fillId="0" borderId="35" xfId="0" applyFont="1" applyBorder="1" applyAlignment="1" applyProtection="1">
      <alignment horizontal="center" vertical="center" readingOrder="1"/>
    </xf>
    <xf numFmtId="0" fontId="12" fillId="0" borderId="9" xfId="0" applyFont="1" applyBorder="1" applyAlignment="1" applyProtection="1">
      <alignment horizontal="center" vertical="center" wrapText="1" readingOrder="1"/>
    </xf>
    <xf numFmtId="1" fontId="12" fillId="0" borderId="9" xfId="0" applyNumberFormat="1" applyFont="1" applyBorder="1" applyAlignment="1" applyProtection="1">
      <alignment horizontal="center" vertical="center" wrapText="1" readingOrder="1"/>
    </xf>
    <xf numFmtId="0" fontId="0" fillId="0" borderId="0" xfId="0" applyAlignment="1" applyProtection="1">
      <alignment wrapText="1"/>
    </xf>
    <xf numFmtId="0" fontId="0" fillId="0" borderId="0" xfId="0" applyFont="1" applyProtection="1"/>
    <xf numFmtId="0" fontId="27" fillId="0" borderId="20" xfId="0" applyFont="1" applyBorder="1" applyProtection="1"/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21" fillId="0" borderId="25" xfId="0" applyFont="1" applyBorder="1" applyAlignment="1" applyProtection="1">
      <alignment horizontal="left" indent="1"/>
    </xf>
    <xf numFmtId="0" fontId="0" fillId="0" borderId="4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27" xfId="0" applyFont="1" applyBorder="1" applyProtection="1">
      <protection locked="0"/>
    </xf>
    <xf numFmtId="0" fontId="21" fillId="0" borderId="25" xfId="0" applyFont="1" applyBorder="1" applyAlignment="1" applyProtection="1">
      <alignment horizontal="left" indent="3"/>
    </xf>
    <xf numFmtId="0" fontId="21" fillId="0" borderId="25" xfId="0" applyFont="1" applyBorder="1" applyAlignment="1" applyProtection="1">
      <alignment horizontal="left" wrapText="1" indent="3"/>
    </xf>
    <xf numFmtId="0" fontId="21" fillId="0" borderId="25" xfId="0" applyFont="1" applyBorder="1" applyAlignment="1" applyProtection="1">
      <alignment horizontal="left" wrapText="1" indent="1"/>
    </xf>
    <xf numFmtId="0" fontId="21" fillId="0" borderId="25" xfId="0" applyFont="1" applyFill="1" applyBorder="1" applyAlignment="1" applyProtection="1">
      <alignment horizontal="left" indent="3"/>
    </xf>
    <xf numFmtId="0" fontId="21" fillId="0" borderId="29" xfId="0" applyFont="1" applyBorder="1" applyAlignment="1" applyProtection="1">
      <alignment horizontal="left" indent="1"/>
    </xf>
    <xf numFmtId="0" fontId="0" fillId="0" borderId="31" xfId="0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8" fillId="0" borderId="0" xfId="0" applyFont="1" applyAlignment="1" applyProtection="1">
      <alignment wrapText="1"/>
    </xf>
    <xf numFmtId="1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1" fontId="5" fillId="0" borderId="9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wrapText="1"/>
    </xf>
    <xf numFmtId="49" fontId="16" fillId="0" borderId="3" xfId="0" applyNumberFormat="1" applyFont="1" applyBorder="1" applyAlignment="1" applyProtection="1">
      <alignment horizontal="center"/>
    </xf>
    <xf numFmtId="1" fontId="5" fillId="0" borderId="6" xfId="0" applyNumberFormat="1" applyFont="1" applyBorder="1" applyProtection="1">
      <protection locked="0"/>
    </xf>
    <xf numFmtId="1" fontId="5" fillId="0" borderId="7" xfId="0" applyNumberFormat="1" applyFont="1" applyBorder="1" applyProtection="1">
      <protection locked="0"/>
    </xf>
    <xf numFmtId="1" fontId="5" fillId="2" borderId="7" xfId="0" applyNumberFormat="1" applyFont="1" applyFill="1" applyBorder="1" applyProtection="1"/>
    <xf numFmtId="164" fontId="5" fillId="2" borderId="7" xfId="0" applyNumberFormat="1" applyFont="1" applyFill="1" applyBorder="1" applyProtection="1"/>
    <xf numFmtId="1" fontId="5" fillId="2" borderId="8" xfId="0" applyNumberFormat="1" applyFont="1" applyFill="1" applyBorder="1" applyProtection="1"/>
    <xf numFmtId="0" fontId="0" fillId="0" borderId="10" xfId="0" applyBorder="1" applyProtection="1"/>
    <xf numFmtId="0" fontId="5" fillId="0" borderId="9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vertical="center"/>
    </xf>
    <xf numFmtId="1" fontId="5" fillId="0" borderId="20" xfId="0" applyNumberFormat="1" applyFont="1" applyBorder="1" applyProtection="1"/>
    <xf numFmtId="49" fontId="5" fillId="0" borderId="21" xfId="0" applyNumberFormat="1" applyFont="1" applyBorder="1" applyAlignment="1" applyProtection="1">
      <alignment horizontal="center"/>
    </xf>
    <xf numFmtId="1" fontId="5" fillId="0" borderId="44" xfId="0" applyNumberFormat="1" applyFont="1" applyBorder="1" applyAlignment="1" applyProtection="1">
      <alignment horizontal="right"/>
      <protection locked="0"/>
    </xf>
    <xf numFmtId="1" fontId="5" fillId="0" borderId="25" xfId="0" applyNumberFormat="1" applyFont="1" applyBorder="1" applyAlignment="1" applyProtection="1">
      <alignment horizontal="left" indent="1"/>
    </xf>
    <xf numFmtId="49" fontId="5" fillId="0" borderId="26" xfId="0" applyNumberFormat="1" applyFont="1" applyBorder="1" applyAlignment="1" applyProtection="1">
      <alignment horizontal="center"/>
    </xf>
    <xf numFmtId="1" fontId="5" fillId="0" borderId="45" xfId="0" applyNumberFormat="1" applyFont="1" applyBorder="1" applyAlignment="1" applyProtection="1">
      <alignment horizontal="right"/>
      <protection locked="0"/>
    </xf>
    <xf numFmtId="1" fontId="5" fillId="0" borderId="25" xfId="0" applyNumberFormat="1" applyFont="1" applyBorder="1" applyAlignment="1" applyProtection="1">
      <alignment horizontal="left" indent="3"/>
    </xf>
    <xf numFmtId="1" fontId="5" fillId="0" borderId="25" xfId="0" applyNumberFormat="1" applyFont="1" applyBorder="1" applyAlignment="1" applyProtection="1">
      <alignment horizontal="left" indent="7"/>
    </xf>
    <xf numFmtId="1" fontId="5" fillId="0" borderId="25" xfId="0" applyNumberFormat="1" applyFont="1" applyFill="1" applyBorder="1" applyAlignment="1" applyProtection="1">
      <alignment horizontal="left" indent="3"/>
    </xf>
    <xf numFmtId="1" fontId="5" fillId="0" borderId="25" xfId="0" applyNumberFormat="1" applyFont="1" applyBorder="1" applyAlignment="1" applyProtection="1">
      <alignment horizontal="left" indent="5"/>
    </xf>
    <xf numFmtId="1" fontId="5" fillId="0" borderId="25" xfId="0" applyNumberFormat="1" applyFont="1" applyBorder="1" applyAlignment="1" applyProtection="1">
      <alignment horizontal="left" indent="8"/>
    </xf>
    <xf numFmtId="1" fontId="5" fillId="0" borderId="25" xfId="0" applyNumberFormat="1" applyFont="1" applyBorder="1" applyAlignment="1" applyProtection="1">
      <alignment horizontal="left" indent="9"/>
    </xf>
    <xf numFmtId="1" fontId="5" fillId="0" borderId="25" xfId="0" applyNumberFormat="1" applyFont="1" applyBorder="1" applyAlignment="1" applyProtection="1">
      <alignment horizontal="left" wrapText="1" indent="9"/>
    </xf>
    <xf numFmtId="1" fontId="5" fillId="0" borderId="29" xfId="0" applyNumberFormat="1" applyFont="1" applyBorder="1" applyAlignment="1" applyProtection="1">
      <alignment horizontal="left"/>
    </xf>
    <xf numFmtId="49" fontId="5" fillId="0" borderId="30" xfId="0" applyNumberFormat="1" applyFont="1" applyBorder="1" applyAlignment="1" applyProtection="1">
      <alignment horizontal="center"/>
    </xf>
    <xf numFmtId="1" fontId="5" fillId="0" borderId="46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Protection="1">
      <alignment readingOrder="1"/>
    </xf>
    <xf numFmtId="0" fontId="0" fillId="0" borderId="0" xfId="0" applyFill="1" applyProtection="1"/>
    <xf numFmtId="0" fontId="8" fillId="0" borderId="0" xfId="0" applyFont="1" applyFill="1" applyAlignment="1" applyProtection="1">
      <alignment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50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1" fontId="4" fillId="0" borderId="20" xfId="0" applyNumberFormat="1" applyFont="1" applyBorder="1" applyProtection="1"/>
    <xf numFmtId="49" fontId="19" fillId="0" borderId="20" xfId="0" applyNumberFormat="1" applyFont="1" applyBorder="1" applyAlignment="1" applyProtection="1">
      <alignment horizontal="center"/>
    </xf>
    <xf numFmtId="1" fontId="4" fillId="0" borderId="38" xfId="0" applyNumberFormat="1" applyFont="1" applyBorder="1" applyAlignment="1" applyProtection="1">
      <protection locked="0"/>
    </xf>
    <xf numFmtId="1" fontId="4" fillId="0" borderId="23" xfId="0" applyNumberFormat="1" applyFont="1" applyBorder="1" applyAlignment="1" applyProtection="1">
      <protection locked="0"/>
    </xf>
    <xf numFmtId="1" fontId="4" fillId="0" borderId="24" xfId="0" applyNumberFormat="1" applyFont="1" applyBorder="1" applyAlignment="1" applyProtection="1">
      <protection locked="0"/>
    </xf>
    <xf numFmtId="49" fontId="10" fillId="0" borderId="25" xfId="0" applyNumberFormat="1" applyFont="1" applyBorder="1" applyAlignment="1" applyProtection="1">
      <alignment horizontal="center"/>
    </xf>
    <xf numFmtId="1" fontId="5" fillId="0" borderId="28" xfId="0" applyNumberFormat="1" applyFont="1" applyBorder="1" applyAlignment="1" applyProtection="1">
      <protection locked="0"/>
    </xf>
    <xf numFmtId="1" fontId="5" fillId="0" borderId="2" xfId="0" applyNumberFormat="1" applyFont="1" applyBorder="1" applyAlignment="1" applyProtection="1">
      <protection locked="0"/>
    </xf>
    <xf numFmtId="1" fontId="5" fillId="0" borderId="27" xfId="0" applyNumberFormat="1" applyFont="1" applyBorder="1" applyAlignment="1" applyProtection="1">
      <protection locked="0"/>
    </xf>
    <xf numFmtId="1" fontId="5" fillId="0" borderId="29" xfId="0" applyNumberFormat="1" applyFont="1" applyBorder="1" applyAlignment="1" applyProtection="1">
      <alignment horizontal="left" indent="1"/>
    </xf>
    <xf numFmtId="49" fontId="10" fillId="0" borderId="29" xfId="0" applyNumberFormat="1" applyFont="1" applyBorder="1" applyAlignment="1" applyProtection="1">
      <alignment horizontal="center"/>
    </xf>
    <xf numFmtId="1" fontId="5" fillId="0" borderId="39" xfId="0" applyNumberFormat="1" applyFont="1" applyBorder="1" applyAlignment="1" applyProtection="1">
      <protection locked="0"/>
    </xf>
    <xf numFmtId="1" fontId="5" fillId="0" borderId="32" xfId="0" applyNumberFormat="1" applyFont="1" applyBorder="1" applyAlignment="1" applyProtection="1">
      <protection locked="0"/>
    </xf>
    <xf numFmtId="1" fontId="5" fillId="0" borderId="33" xfId="0" applyNumberFormat="1" applyFont="1" applyBorder="1" applyAlignment="1" applyProtection="1">
      <protection locked="0"/>
    </xf>
    <xf numFmtId="1" fontId="5" fillId="0" borderId="0" xfId="0" applyNumberFormat="1" applyFont="1" applyBorder="1" applyAlignment="1" applyProtection="1">
      <alignment horizontal="left" indent="1"/>
    </xf>
    <xf numFmtId="49" fontId="5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Border="1" applyAlignment="1" applyProtection="1"/>
    <xf numFmtId="0" fontId="18" fillId="0" borderId="0" xfId="0" applyFont="1" applyFill="1" applyBorder="1" applyProtection="1"/>
    <xf numFmtId="0" fontId="0" fillId="0" borderId="20" xfId="0" applyBorder="1" applyProtection="1"/>
    <xf numFmtId="0" fontId="0" fillId="0" borderId="44" xfId="0" applyBorder="1" applyProtection="1">
      <protection locked="0"/>
    </xf>
    <xf numFmtId="0" fontId="0" fillId="0" borderId="25" xfId="0" applyBorder="1" applyAlignment="1" applyProtection="1">
      <alignment horizontal="left" indent="2"/>
    </xf>
    <xf numFmtId="0" fontId="0" fillId="0" borderId="45" xfId="0" applyBorder="1" applyProtection="1">
      <protection locked="0"/>
    </xf>
    <xf numFmtId="49" fontId="0" fillId="0" borderId="25" xfId="0" applyNumberFormat="1" applyFill="1" applyBorder="1" applyAlignment="1" applyProtection="1">
      <alignment horizontal="left" wrapText="1"/>
    </xf>
    <xf numFmtId="0" fontId="0" fillId="0" borderId="29" xfId="0" applyBorder="1" applyAlignment="1" applyProtection="1">
      <alignment horizontal="left" indent="3"/>
    </xf>
    <xf numFmtId="0" fontId="0" fillId="0" borderId="46" xfId="0" applyBorder="1" applyProtection="1">
      <protection locked="0"/>
    </xf>
    <xf numFmtId="0" fontId="0" fillId="0" borderId="3" xfId="0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1" fontId="5" fillId="0" borderId="10" xfId="0" applyNumberFormat="1" applyFont="1" applyBorder="1" applyAlignment="1" applyProtection="1">
      <alignment wrapText="1"/>
    </xf>
    <xf numFmtId="49" fontId="10" fillId="0" borderId="10" xfId="0" applyNumberFormat="1" applyFont="1" applyBorder="1" applyAlignment="1" applyProtection="1">
      <alignment horizontal="center"/>
    </xf>
    <xf numFmtId="1" fontId="5" fillId="0" borderId="6" xfId="0" applyNumberFormat="1" applyFont="1" applyBorder="1" applyAlignment="1" applyProtection="1">
      <protection locked="0"/>
    </xf>
    <xf numFmtId="1" fontId="5" fillId="0" borderId="7" xfId="0" applyNumberFormat="1" applyFont="1" applyBorder="1" applyAlignment="1" applyProtection="1">
      <protection locked="0"/>
    </xf>
    <xf numFmtId="1" fontId="5" fillId="0" borderId="52" xfId="0" applyNumberFormat="1" applyFont="1" applyBorder="1" applyAlignment="1" applyProtection="1">
      <protection locked="0"/>
    </xf>
    <xf numFmtId="1" fontId="5" fillId="0" borderId="8" xfId="0" applyNumberFormat="1" applyFont="1" applyBorder="1" applyAlignment="1" applyProtection="1">
      <protection locked="0"/>
    </xf>
    <xf numFmtId="0" fontId="5" fillId="0" borderId="35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/>
    </xf>
    <xf numFmtId="0" fontId="4" fillId="0" borderId="21" xfId="0" applyFont="1" applyBorder="1" applyAlignment="1" applyProtection="1">
      <protection locked="0"/>
    </xf>
    <xf numFmtId="1" fontId="4" fillId="0" borderId="25" xfId="0" applyNumberFormat="1" applyFont="1" applyBorder="1" applyProtection="1"/>
    <xf numFmtId="1" fontId="4" fillId="0" borderId="26" xfId="0" applyNumberFormat="1" applyFont="1" applyBorder="1" applyAlignment="1" applyProtection="1">
      <protection locked="0"/>
    </xf>
    <xf numFmtId="0" fontId="5" fillId="0" borderId="25" xfId="0" applyFont="1" applyBorder="1" applyAlignment="1" applyProtection="1">
      <alignment horizontal="left" indent="2"/>
    </xf>
    <xf numFmtId="0" fontId="5" fillId="0" borderId="26" xfId="0" applyFont="1" applyBorder="1" applyAlignment="1" applyProtection="1">
      <protection locked="0"/>
    </xf>
    <xf numFmtId="0" fontId="5" fillId="0" borderId="25" xfId="0" applyFont="1" applyBorder="1" applyAlignment="1" applyProtection="1">
      <alignment horizontal="left" indent="8"/>
    </xf>
    <xf numFmtId="0" fontId="5" fillId="0" borderId="25" xfId="0" applyFont="1" applyBorder="1" applyAlignment="1" applyProtection="1">
      <alignment horizontal="left" wrapText="1" indent="6"/>
    </xf>
    <xf numFmtId="0" fontId="5" fillId="0" borderId="25" xfId="0" applyFont="1" applyFill="1" applyBorder="1" applyAlignment="1" applyProtection="1">
      <alignment horizontal="left" indent="6"/>
    </xf>
    <xf numFmtId="0" fontId="4" fillId="0" borderId="25" xfId="0" applyFont="1" applyBorder="1" applyProtection="1"/>
    <xf numFmtId="0" fontId="4" fillId="0" borderId="26" xfId="0" applyFont="1" applyBorder="1" applyAlignment="1" applyProtection="1">
      <protection locked="0"/>
    </xf>
    <xf numFmtId="0" fontId="5" fillId="0" borderId="25" xfId="0" applyFont="1" applyBorder="1" applyAlignment="1" applyProtection="1">
      <alignment wrapText="1"/>
    </xf>
    <xf numFmtId="0" fontId="5" fillId="0" borderId="25" xfId="0" applyFont="1" applyBorder="1" applyAlignment="1" applyProtection="1">
      <alignment horizontal="left" wrapText="1" indent="2"/>
    </xf>
    <xf numFmtId="0" fontId="5" fillId="0" borderId="25" xfId="0" applyFont="1" applyBorder="1" applyAlignment="1" applyProtection="1">
      <alignment horizontal="left" indent="4"/>
    </xf>
    <xf numFmtId="0" fontId="5" fillId="0" borderId="29" xfId="0" applyFont="1" applyBorder="1" applyAlignment="1" applyProtection="1">
      <alignment horizontal="left" vertical="center" wrapText="1" indent="4"/>
    </xf>
    <xf numFmtId="0" fontId="5" fillId="0" borderId="30" xfId="0" applyFont="1" applyBorder="1" applyAlignment="1" applyProtection="1">
      <protection locked="0"/>
    </xf>
    <xf numFmtId="0" fontId="5" fillId="0" borderId="20" xfId="0" applyFont="1" applyBorder="1" applyAlignment="1" applyProtection="1">
      <alignment horizontal="left"/>
    </xf>
    <xf numFmtId="49" fontId="10" fillId="0" borderId="21" xfId="0" applyNumberFormat="1" applyFont="1" applyBorder="1" applyAlignment="1" applyProtection="1">
      <alignment horizontal="center"/>
    </xf>
    <xf numFmtId="0" fontId="5" fillId="0" borderId="44" xfId="0" applyFont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right"/>
      <protection locked="0"/>
    </xf>
    <xf numFmtId="1" fontId="5" fillId="0" borderId="25" xfId="0" applyNumberFormat="1" applyFont="1" applyBorder="1" applyProtection="1"/>
    <xf numFmtId="49" fontId="5" fillId="0" borderId="25" xfId="0" applyNumberFormat="1" applyFont="1" applyBorder="1" applyAlignment="1" applyProtection="1">
      <alignment horizontal="left" wrapText="1" indent="1"/>
    </xf>
    <xf numFmtId="49" fontId="5" fillId="0" borderId="25" xfId="0" applyNumberFormat="1" applyFont="1" applyBorder="1" applyAlignment="1" applyProtection="1">
      <alignment horizontal="left" wrapText="1" indent="4"/>
    </xf>
    <xf numFmtId="0" fontId="5" fillId="0" borderId="25" xfId="0" applyFont="1" applyBorder="1" applyProtection="1"/>
    <xf numFmtId="1" fontId="5" fillId="0" borderId="25" xfId="0" applyNumberFormat="1" applyFont="1" applyBorder="1" applyAlignment="1" applyProtection="1">
      <alignment horizontal="left" wrapText="1" indent="1"/>
    </xf>
    <xf numFmtId="1" fontId="5" fillId="0" borderId="25" xfId="0" applyNumberFormat="1" applyFont="1" applyBorder="1" applyAlignment="1" applyProtection="1">
      <alignment horizontal="left" wrapText="1"/>
    </xf>
    <xf numFmtId="1" fontId="5" fillId="0" borderId="29" xfId="0" applyNumberFormat="1" applyFont="1" applyBorder="1" applyProtection="1"/>
    <xf numFmtId="0" fontId="5" fillId="0" borderId="35" xfId="0" applyFont="1" applyBorder="1" applyProtection="1"/>
    <xf numFmtId="0" fontId="5" fillId="0" borderId="20" xfId="0" applyFont="1" applyBorder="1" applyProtection="1"/>
    <xf numFmtId="0" fontId="5" fillId="0" borderId="21" xfId="0" applyFont="1" applyBorder="1" applyAlignment="1" applyProtection="1">
      <protection locked="0"/>
    </xf>
    <xf numFmtId="1" fontId="5" fillId="0" borderId="26" xfId="0" applyNumberFormat="1" applyFont="1" applyBorder="1" applyAlignment="1" applyProtection="1">
      <protection locked="0"/>
    </xf>
    <xf numFmtId="0" fontId="5" fillId="0" borderId="29" xfId="0" applyFont="1" applyBorder="1" applyProtection="1"/>
    <xf numFmtId="1" fontId="5" fillId="0" borderId="21" xfId="0" applyNumberFormat="1" applyFont="1" applyBorder="1" applyProtection="1"/>
    <xf numFmtId="1" fontId="5" fillId="0" borderId="26" xfId="0" applyNumberFormat="1" applyFont="1" applyBorder="1" applyProtection="1"/>
    <xf numFmtId="0" fontId="5" fillId="0" borderId="26" xfId="0" applyFont="1" applyBorder="1" applyProtection="1"/>
    <xf numFmtId="0" fontId="5" fillId="0" borderId="43" xfId="0" applyFont="1" applyBorder="1" applyProtection="1"/>
    <xf numFmtId="0" fontId="5" fillId="0" borderId="51" xfId="0" applyFont="1" applyBorder="1" applyAlignment="1" applyProtection="1">
      <alignment horizontal="right"/>
      <protection locked="0"/>
    </xf>
    <xf numFmtId="0" fontId="5" fillId="0" borderId="30" xfId="0" applyFont="1" applyBorder="1" applyProtection="1"/>
    <xf numFmtId="0" fontId="5" fillId="0" borderId="46" xfId="0" applyFont="1" applyBorder="1" applyAlignment="1" applyProtection="1">
      <alignment horizontal="right"/>
      <protection locked="0"/>
    </xf>
    <xf numFmtId="1" fontId="5" fillId="0" borderId="25" xfId="0" applyNumberFormat="1" applyFont="1" applyBorder="1" applyAlignment="1" applyProtection="1">
      <alignment horizontal="left" indent="4"/>
    </xf>
    <xf numFmtId="164" fontId="5" fillId="0" borderId="25" xfId="0" applyNumberFormat="1" applyFont="1" applyBorder="1" applyAlignment="1" applyProtection="1">
      <alignment horizontal="left" indent="4"/>
    </xf>
    <xf numFmtId="164" fontId="5" fillId="0" borderId="29" xfId="0" applyNumberFormat="1" applyFont="1" applyBorder="1" applyAlignment="1" applyProtection="1">
      <alignment horizontal="left" indent="4"/>
    </xf>
    <xf numFmtId="1" fontId="5" fillId="0" borderId="39" xfId="0" applyNumberFormat="1" applyFont="1" applyBorder="1" applyAlignment="1" applyProtection="1">
      <alignment horizontal="right"/>
      <protection locked="0"/>
    </xf>
    <xf numFmtId="1" fontId="5" fillId="0" borderId="33" xfId="0" applyNumberFormat="1" applyFont="1" applyBorder="1" applyAlignment="1" applyProtection="1">
      <alignment horizontal="right"/>
      <protection locked="0"/>
    </xf>
    <xf numFmtId="0" fontId="0" fillId="0" borderId="0" xfId="0" applyFill="1" applyBorder="1" applyProtection="1"/>
    <xf numFmtId="0" fontId="18" fillId="0" borderId="0" xfId="0" applyFont="1" applyBorder="1" applyProtection="1"/>
    <xf numFmtId="49" fontId="4" fillId="0" borderId="0" xfId="0" applyNumberFormat="1" applyFont="1" applyAlignment="1" applyProtection="1">
      <alignment horizontal="right"/>
    </xf>
    <xf numFmtId="0" fontId="4" fillId="0" borderId="0" xfId="0" applyNumberFormat="1" applyFont="1" applyFill="1" applyAlignment="1" applyProtection="1">
      <alignment horizontal="left"/>
    </xf>
    <xf numFmtId="0" fontId="5" fillId="0" borderId="9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1" fontId="5" fillId="0" borderId="9" xfId="0" applyNumberFormat="1" applyFont="1" applyBorder="1" applyAlignment="1" applyProtection="1">
      <alignment horizontal="center" vertical="center" wrapText="1"/>
    </xf>
    <xf numFmtId="1" fontId="5" fillId="0" borderId="53" xfId="0" applyNumberFormat="1" applyFont="1" applyBorder="1" applyAlignment="1" applyProtection="1">
      <alignment horizontal="left" indent="5"/>
    </xf>
    <xf numFmtId="49" fontId="10" fillId="0" borderId="43" xfId="0" applyNumberFormat="1" applyFont="1" applyBorder="1" applyAlignment="1" applyProtection="1">
      <alignment horizontal="center"/>
    </xf>
    <xf numFmtId="1" fontId="5" fillId="0" borderId="43" xfId="0" applyNumberFormat="1" applyFont="1" applyBorder="1" applyAlignment="1" applyProtection="1">
      <protection locked="0"/>
    </xf>
    <xf numFmtId="49" fontId="10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protection locked="0"/>
    </xf>
    <xf numFmtId="0" fontId="7" fillId="0" borderId="0" xfId="4" applyNumberFormat="1" applyFont="1" applyFill="1" applyBorder="1" applyAlignment="1" applyProtection="1">
      <alignment vertical="center" wrapText="1"/>
    </xf>
    <xf numFmtId="0" fontId="7" fillId="0" borderId="0" xfId="4" applyNumberFormat="1" applyFont="1" applyFill="1" applyBorder="1" applyAlignment="1" applyProtection="1">
      <alignment horizontal="center" vertical="center" wrapText="1"/>
    </xf>
    <xf numFmtId="0" fontId="19" fillId="0" borderId="0" xfId="4" applyNumberFormat="1" applyFont="1" applyFill="1" applyBorder="1" applyAlignment="1" applyProtection="1">
      <alignment horizontal="center" vertical="center" wrapText="1"/>
    </xf>
    <xf numFmtId="0" fontId="19" fillId="0" borderId="0" xfId="4" applyNumberFormat="1" applyFont="1" applyFill="1" applyBorder="1" applyAlignment="1" applyProtection="1">
      <alignment vertical="center" wrapText="1"/>
    </xf>
    <xf numFmtId="0" fontId="7" fillId="0" borderId="2" xfId="4" applyNumberFormat="1" applyFont="1" applyFill="1" applyBorder="1" applyAlignment="1" applyProtection="1">
      <alignment horizontal="center" vertical="center" wrapText="1"/>
    </xf>
    <xf numFmtId="0" fontId="7" fillId="0" borderId="2" xfId="4" applyNumberFormat="1" applyFont="1" applyFill="1" applyBorder="1" applyAlignment="1" applyProtection="1">
      <alignment horizontal="left" vertical="center" wrapText="1"/>
    </xf>
    <xf numFmtId="0" fontId="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" applyNumberFormat="1" applyFont="1" applyFill="1" applyBorder="1" applyAlignment="1" applyProtection="1">
      <alignment horizontal="left" vertical="center" wrapText="1" indent="2"/>
    </xf>
    <xf numFmtId="0" fontId="7" fillId="0" borderId="2" xfId="4" applyNumberFormat="1" applyFont="1" applyFill="1" applyBorder="1" applyAlignment="1" applyProtection="1">
      <alignment horizontal="left" vertical="center" wrapText="1" indent="1"/>
    </xf>
    <xf numFmtId="0" fontId="1" fillId="0" borderId="0" xfId="1"/>
    <xf numFmtId="0" fontId="3" fillId="0" borderId="0" xfId="1" applyFont="1" applyBorder="1" applyProtection="1"/>
    <xf numFmtId="0" fontId="1" fillId="0" borderId="0" xfId="1" applyBorder="1" applyProtection="1"/>
    <xf numFmtId="0" fontId="30" fillId="0" borderId="0" xfId="1" applyFont="1" applyProtection="1"/>
    <xf numFmtId="0" fontId="4" fillId="0" borderId="0" xfId="1" applyFont="1" applyAlignment="1" applyProtection="1">
      <alignment horizontal="center" vertical="top" wrapText="1"/>
    </xf>
    <xf numFmtId="0" fontId="3" fillId="0" borderId="0" xfId="1" applyFont="1" applyProtection="1"/>
    <xf numFmtId="0" fontId="1" fillId="0" borderId="3" xfId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0" fontId="12" fillId="0" borderId="9" xfId="1" applyFont="1" applyBorder="1" applyAlignment="1" applyProtection="1">
      <alignment horizontal="center" vertical="center" wrapText="1"/>
    </xf>
    <xf numFmtId="49" fontId="31" fillId="0" borderId="3" xfId="1" applyNumberFormat="1" applyFont="1" applyBorder="1" applyAlignment="1" applyProtection="1">
      <alignment horizontal="center"/>
    </xf>
    <xf numFmtId="0" fontId="1" fillId="0" borderId="63" xfId="1" applyBorder="1" applyProtection="1">
      <protection locked="0"/>
    </xf>
    <xf numFmtId="0" fontId="1" fillId="0" borderId="8" xfId="1" applyBorder="1" applyProtection="1">
      <protection locked="0"/>
    </xf>
    <xf numFmtId="0" fontId="3" fillId="0" borderId="0" xfId="1" applyFont="1" applyAlignment="1" applyProtection="1">
      <alignment horizontal="center"/>
    </xf>
    <xf numFmtId="0" fontId="1" fillId="0" borderId="9" xfId="1" applyBorder="1" applyAlignment="1" applyProtection="1">
      <alignment horizontal="center" vertical="center" wrapText="1"/>
    </xf>
    <xf numFmtId="0" fontId="1" fillId="0" borderId="35" xfId="1" applyBorder="1" applyAlignment="1" applyProtection="1">
      <alignment horizontal="center" vertical="center" wrapText="1"/>
    </xf>
    <xf numFmtId="0" fontId="12" fillId="0" borderId="13" xfId="1" applyFont="1" applyBorder="1" applyAlignment="1" applyProtection="1">
      <alignment horizontal="center" vertical="center" wrapText="1"/>
    </xf>
    <xf numFmtId="49" fontId="13" fillId="0" borderId="10" xfId="1" applyNumberFormat="1" applyFont="1" applyBorder="1" applyAlignment="1" applyProtection="1">
      <alignment horizontal="center"/>
    </xf>
    <xf numFmtId="3" fontId="1" fillId="0" borderId="6" xfId="1" applyNumberFormat="1" applyBorder="1" applyAlignment="1" applyProtection="1">
      <alignment horizontal="right"/>
      <protection locked="0"/>
    </xf>
    <xf numFmtId="0" fontId="1" fillId="0" borderId="7" xfId="1" applyBorder="1" applyAlignment="1" applyProtection="1">
      <alignment horizontal="right"/>
      <protection locked="0"/>
    </xf>
    <xf numFmtId="0" fontId="1" fillId="0" borderId="8" xfId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</xf>
    <xf numFmtId="1" fontId="32" fillId="0" borderId="0" xfId="0" applyNumberFormat="1" applyFont="1" applyAlignment="1" applyProtection="1"/>
    <xf numFmtId="1" fontId="5" fillId="0" borderId="0" xfId="0" applyNumberFormat="1" applyFont="1" applyProtection="1"/>
    <xf numFmtId="1" fontId="5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0" fontId="5" fillId="0" borderId="64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</xf>
    <xf numFmtId="1" fontId="19" fillId="0" borderId="20" xfId="0" applyNumberFormat="1" applyFont="1" applyBorder="1" applyAlignment="1" applyProtection="1">
      <alignment wrapText="1"/>
    </xf>
    <xf numFmtId="1" fontId="4" fillId="0" borderId="21" xfId="0" applyNumberFormat="1" applyFont="1" applyBorder="1" applyAlignment="1" applyProtection="1">
      <alignment horizontal="center"/>
    </xf>
    <xf numFmtId="0" fontId="5" fillId="0" borderId="36" xfId="0" applyFont="1" applyFill="1" applyBorder="1" applyProtection="1">
      <protection locked="0"/>
    </xf>
    <xf numFmtId="0" fontId="5" fillId="0" borderId="23" xfId="0" applyFont="1" applyFill="1" applyBorder="1" applyProtection="1">
      <protection locked="0"/>
    </xf>
    <xf numFmtId="0" fontId="5" fillId="0" borderId="24" xfId="0" applyFont="1" applyFill="1" applyBorder="1" applyProtection="1">
      <protection locked="0"/>
    </xf>
    <xf numFmtId="1" fontId="19" fillId="0" borderId="25" xfId="0" applyNumberFormat="1" applyFont="1" applyBorder="1" applyAlignment="1" applyProtection="1">
      <alignment wrapText="1"/>
    </xf>
    <xf numFmtId="1" fontId="4" fillId="0" borderId="26" xfId="0" applyNumberFormat="1" applyFont="1" applyBorder="1" applyAlignment="1" applyProtection="1">
      <alignment horizontal="center"/>
    </xf>
    <xf numFmtId="0" fontId="5" fillId="0" borderId="4" xfId="0" applyFont="1" applyFill="1" applyBorder="1" applyAlignment="1" applyProtection="1">
      <protection locked="0"/>
    </xf>
    <xf numFmtId="0" fontId="5" fillId="0" borderId="27" xfId="0" applyFont="1" applyFill="1" applyBorder="1" applyAlignment="1" applyProtection="1">
      <protection locked="0"/>
    </xf>
    <xf numFmtId="1" fontId="10" fillId="0" borderId="25" xfId="0" applyNumberFormat="1" applyFont="1" applyBorder="1" applyAlignment="1" applyProtection="1">
      <alignment horizontal="left" wrapText="1" indent="1"/>
    </xf>
    <xf numFmtId="1" fontId="5" fillId="0" borderId="26" xfId="0" applyNumberFormat="1" applyFont="1" applyBorder="1" applyAlignment="1" applyProtection="1">
      <alignment horizontal="center"/>
    </xf>
    <xf numFmtId="1" fontId="10" fillId="0" borderId="25" xfId="0" applyNumberFormat="1" applyFont="1" applyBorder="1" applyAlignment="1" applyProtection="1">
      <alignment horizontal="left" wrapText="1" indent="2"/>
    </xf>
    <xf numFmtId="0" fontId="5" fillId="0" borderId="0" xfId="0" applyFont="1" applyAlignment="1" applyProtection="1">
      <alignment horizontal="left" indent="1"/>
    </xf>
    <xf numFmtId="164" fontId="10" fillId="0" borderId="25" xfId="0" applyNumberFormat="1" applyFont="1" applyBorder="1" applyAlignment="1" applyProtection="1">
      <alignment horizontal="left" wrapText="1" indent="1"/>
    </xf>
    <xf numFmtId="0" fontId="19" fillId="0" borderId="25" xfId="0" applyFont="1" applyBorder="1" applyAlignment="1" applyProtection="1">
      <alignment wrapText="1"/>
    </xf>
    <xf numFmtId="0" fontId="10" fillId="0" borderId="25" xfId="0" applyFont="1" applyBorder="1" applyAlignment="1" applyProtection="1">
      <alignment horizontal="left" wrapText="1" indent="1"/>
    </xf>
    <xf numFmtId="0" fontId="10" fillId="0" borderId="25" xfId="0" applyFont="1" applyBorder="1" applyAlignment="1" applyProtection="1">
      <alignment horizontal="left" indent="1"/>
    </xf>
    <xf numFmtId="0" fontId="19" fillId="0" borderId="25" xfId="0" applyFont="1" applyBorder="1" applyProtection="1"/>
    <xf numFmtId="0" fontId="5" fillId="2" borderId="4" xfId="0" applyFont="1" applyFill="1" applyBorder="1" applyProtection="1"/>
    <xf numFmtId="0" fontId="5" fillId="2" borderId="2" xfId="0" applyFont="1" applyFill="1" applyBorder="1" applyProtection="1"/>
    <xf numFmtId="0" fontId="5" fillId="2" borderId="27" xfId="0" applyFont="1" applyFill="1" applyBorder="1" applyProtection="1"/>
    <xf numFmtId="0" fontId="5" fillId="2" borderId="4" xfId="0" applyFont="1" applyFill="1" applyBorder="1" applyAlignment="1" applyProtection="1">
      <alignment horizontal="left" indent="1"/>
    </xf>
    <xf numFmtId="0" fontId="5" fillId="2" borderId="2" xfId="0" applyFont="1" applyFill="1" applyBorder="1" applyAlignment="1" applyProtection="1">
      <alignment horizontal="left" indent="1"/>
    </xf>
    <xf numFmtId="0" fontId="5" fillId="2" borderId="27" xfId="0" applyFont="1" applyFill="1" applyBorder="1" applyAlignment="1" applyProtection="1">
      <alignment horizontal="left" indent="1"/>
    </xf>
    <xf numFmtId="0" fontId="10" fillId="0" borderId="25" xfId="0" applyFont="1" applyBorder="1" applyAlignment="1" applyProtection="1">
      <alignment horizontal="left" indent="2"/>
    </xf>
    <xf numFmtId="0" fontId="5" fillId="2" borderId="4" xfId="0" applyFont="1" applyFill="1" applyBorder="1" applyAlignment="1" applyProtection="1"/>
    <xf numFmtId="0" fontId="5" fillId="2" borderId="27" xfId="0" applyFont="1" applyFill="1" applyBorder="1" applyAlignment="1" applyProtection="1"/>
    <xf numFmtId="0" fontId="10" fillId="0" borderId="25" xfId="0" applyFont="1" applyFill="1" applyBorder="1" applyAlignment="1" applyProtection="1">
      <alignment horizontal="left" wrapText="1" indent="1"/>
    </xf>
    <xf numFmtId="0" fontId="10" fillId="0" borderId="25" xfId="0" applyFont="1" applyBorder="1" applyAlignment="1" applyProtection="1">
      <alignment horizontal="left" wrapText="1" indent="2"/>
    </xf>
    <xf numFmtId="1" fontId="10" fillId="0" borderId="25" xfId="0" applyNumberFormat="1" applyFont="1" applyBorder="1" applyAlignment="1" applyProtection="1">
      <alignment horizontal="left" wrapText="1" indent="3"/>
    </xf>
    <xf numFmtId="1" fontId="10" fillId="0" borderId="25" xfId="0" applyNumberFormat="1" applyFont="1" applyBorder="1" applyAlignment="1" applyProtection="1">
      <alignment horizontal="left" wrapText="1" indent="4"/>
    </xf>
    <xf numFmtId="0" fontId="10" fillId="0" borderId="25" xfId="0" applyFont="1" applyBorder="1" applyAlignment="1" applyProtection="1">
      <alignment horizontal="left" indent="4"/>
    </xf>
    <xf numFmtId="1" fontId="10" fillId="0" borderId="29" xfId="0" applyNumberFormat="1" applyFont="1" applyBorder="1" applyAlignment="1" applyProtection="1">
      <alignment horizontal="left" wrapText="1" indent="1"/>
    </xf>
    <xf numFmtId="1" fontId="5" fillId="0" borderId="30" xfId="0" applyNumberFormat="1" applyFont="1" applyBorder="1" applyAlignment="1" applyProtection="1">
      <alignment horizontal="center"/>
    </xf>
    <xf numFmtId="0" fontId="5" fillId="0" borderId="31" xfId="0" applyFont="1" applyFill="1" applyBorder="1" applyAlignment="1" applyProtection="1">
      <protection locked="0"/>
    </xf>
    <xf numFmtId="0" fontId="5" fillId="0" borderId="33" xfId="0" applyFont="1" applyFill="1" applyBorder="1" applyAlignment="1" applyProtection="1">
      <protection locked="0"/>
    </xf>
    <xf numFmtId="0" fontId="4" fillId="0" borderId="25" xfId="0" applyFont="1" applyFill="1" applyBorder="1" applyAlignment="1" applyProtection="1">
      <alignment wrapText="1"/>
    </xf>
    <xf numFmtId="1" fontId="4" fillId="0" borderId="26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protection locked="0"/>
    </xf>
    <xf numFmtId="0" fontId="30" fillId="0" borderId="25" xfId="0" applyFont="1" applyFill="1" applyBorder="1" applyAlignment="1">
      <alignment horizontal="left" wrapText="1" indent="1"/>
    </xf>
    <xf numFmtId="1" fontId="5" fillId="0" borderId="26" xfId="0" applyNumberFormat="1" applyFont="1" applyFill="1" applyBorder="1" applyAlignment="1" applyProtection="1">
      <alignment horizontal="center"/>
    </xf>
    <xf numFmtId="0" fontId="30" fillId="0" borderId="25" xfId="0" applyFont="1" applyFill="1" applyBorder="1" applyAlignment="1">
      <alignment horizontal="left" indent="2"/>
    </xf>
    <xf numFmtId="0" fontId="30" fillId="0" borderId="25" xfId="0" applyFont="1" applyFill="1" applyBorder="1" applyAlignment="1">
      <alignment horizontal="left" indent="3"/>
    </xf>
    <xf numFmtId="0" fontId="30" fillId="0" borderId="29" xfId="0" applyFont="1" applyFill="1" applyBorder="1" applyAlignment="1">
      <alignment horizontal="left" indent="3"/>
    </xf>
    <xf numFmtId="1" fontId="5" fillId="0" borderId="30" xfId="0" applyNumberFormat="1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protection locked="0"/>
    </xf>
    <xf numFmtId="0" fontId="19" fillId="0" borderId="0" xfId="0" applyFont="1" applyProtection="1"/>
    <xf numFmtId="1" fontId="19" fillId="0" borderId="21" xfId="0" applyNumberFormat="1" applyFont="1" applyFill="1" applyBorder="1" applyAlignment="1" applyProtection="1">
      <alignment wrapText="1"/>
    </xf>
    <xf numFmtId="49" fontId="4" fillId="0" borderId="21" xfId="0" applyNumberFormat="1" applyFont="1" applyBorder="1" applyAlignment="1" applyProtection="1">
      <alignment horizontal="center"/>
    </xf>
    <xf numFmtId="0" fontId="5" fillId="0" borderId="38" xfId="0" applyFont="1" applyFill="1" applyBorder="1" applyProtection="1">
      <protection locked="0"/>
    </xf>
    <xf numFmtId="1" fontId="10" fillId="0" borderId="26" xfId="0" applyNumberFormat="1" applyFont="1" applyFill="1" applyBorder="1" applyAlignment="1" applyProtection="1">
      <alignment horizontal="left" wrapText="1" indent="1"/>
    </xf>
    <xf numFmtId="0" fontId="0" fillId="0" borderId="2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7" xfId="0" applyBorder="1" applyProtection="1">
      <protection locked="0"/>
    </xf>
    <xf numFmtId="1" fontId="10" fillId="0" borderId="26" xfId="0" applyNumberFormat="1" applyFont="1" applyFill="1" applyBorder="1" applyAlignment="1" applyProtection="1">
      <alignment horizontal="left" wrapText="1" indent="2"/>
    </xf>
    <xf numFmtId="0" fontId="0" fillId="2" borderId="2" xfId="0" applyFill="1" applyBorder="1" applyProtection="1"/>
    <xf numFmtId="0" fontId="0" fillId="2" borderId="27" xfId="0" applyFill="1" applyBorder="1" applyProtection="1"/>
    <xf numFmtId="1" fontId="10" fillId="0" borderId="30" xfId="0" applyNumberFormat="1" applyFont="1" applyFill="1" applyBorder="1" applyAlignment="1" applyProtection="1">
      <alignment horizontal="left" wrapText="1" indent="1"/>
    </xf>
    <xf numFmtId="0" fontId="0" fillId="0" borderId="39" xfId="0" applyBorder="1" applyProtection="1">
      <protection locked="0"/>
    </xf>
    <xf numFmtId="0" fontId="0" fillId="0" borderId="32" xfId="0" applyBorder="1" applyProtection="1">
      <protection locked="0"/>
    </xf>
    <xf numFmtId="0" fontId="5" fillId="0" borderId="66" xfId="0" applyFont="1" applyBorder="1" applyAlignment="1" applyProtection="1">
      <alignment horizontal="center" vertical="center"/>
    </xf>
    <xf numFmtId="0" fontId="35" fillId="0" borderId="20" xfId="0" applyFont="1" applyBorder="1" applyAlignment="1" applyProtection="1">
      <alignment wrapText="1"/>
    </xf>
    <xf numFmtId="0" fontId="5" fillId="0" borderId="22" xfId="0" applyFont="1" applyFill="1" applyBorder="1" applyProtection="1">
      <protection locked="0"/>
    </xf>
    <xf numFmtId="0" fontId="36" fillId="0" borderId="25" xfId="0" applyFont="1" applyBorder="1" applyAlignment="1" applyProtection="1">
      <alignment horizontal="left" wrapText="1" indent="1"/>
    </xf>
    <xf numFmtId="0" fontId="0" fillId="0" borderId="4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36" fillId="0" borderId="25" xfId="0" applyFont="1" applyBorder="1" applyAlignment="1" applyProtection="1">
      <alignment horizontal="left" wrapText="1" indent="2"/>
    </xf>
    <xf numFmtId="0" fontId="36" fillId="0" borderId="25" xfId="0" applyFont="1" applyBorder="1" applyAlignment="1" applyProtection="1">
      <alignment horizontal="left" wrapText="1" indent="3"/>
    </xf>
    <xf numFmtId="0" fontId="36" fillId="0" borderId="25" xfId="0" applyFont="1" applyBorder="1" applyAlignment="1" applyProtection="1">
      <alignment horizontal="left" indent="1"/>
    </xf>
    <xf numFmtId="0" fontId="36" fillId="0" borderId="29" xfId="0" applyFont="1" applyBorder="1" applyAlignment="1" applyProtection="1">
      <alignment horizontal="left" indent="1"/>
    </xf>
    <xf numFmtId="0" fontId="0" fillId="0" borderId="31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10" fillId="0" borderId="0" xfId="0" applyFont="1" applyAlignment="1" applyProtection="1">
      <alignment vertical="center"/>
    </xf>
    <xf numFmtId="0" fontId="5" fillId="0" borderId="29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 wrapText="1"/>
      <protection locked="0"/>
    </xf>
    <xf numFmtId="1" fontId="4" fillId="0" borderId="20" xfId="0" applyNumberFormat="1" applyFont="1" applyBorder="1" applyAlignment="1" applyProtection="1">
      <alignment wrapText="1"/>
    </xf>
    <xf numFmtId="0" fontId="4" fillId="0" borderId="36" xfId="0" applyFont="1" applyFill="1" applyBorder="1" applyProtection="1"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27" xfId="0" applyFont="1" applyFill="1" applyBorder="1" applyAlignment="1" applyProtection="1">
      <protection locked="0"/>
    </xf>
    <xf numFmtId="0" fontId="5" fillId="0" borderId="4" xfId="0" applyNumberFormat="1" applyFont="1" applyFill="1" applyBorder="1" applyAlignment="1" applyProtection="1">
      <protection locked="0"/>
    </xf>
    <xf numFmtId="0" fontId="37" fillId="0" borderId="20" xfId="0" applyFont="1" applyBorder="1" applyAlignment="1" applyProtection="1">
      <alignment wrapText="1"/>
    </xf>
    <xf numFmtId="49" fontId="4" fillId="0" borderId="20" xfId="0" applyNumberFormat="1" applyFont="1" applyBorder="1" applyAlignment="1" applyProtection="1">
      <alignment horizontal="center"/>
    </xf>
    <xf numFmtId="0" fontId="5" fillId="0" borderId="21" xfId="0" applyFont="1" applyFill="1" applyBorder="1" applyProtection="1">
      <protection locked="0"/>
    </xf>
    <xf numFmtId="49" fontId="5" fillId="0" borderId="25" xfId="0" applyNumberFormat="1" applyFont="1" applyBorder="1" applyAlignment="1" applyProtection="1">
      <alignment horizontal="center"/>
    </xf>
    <xf numFmtId="0" fontId="0" fillId="0" borderId="26" xfId="0" applyFill="1" applyBorder="1" applyProtection="1">
      <protection locked="0"/>
    </xf>
    <xf numFmtId="49" fontId="5" fillId="0" borderId="29" xfId="0" applyNumberFormat="1" applyFont="1" applyBorder="1" applyAlignment="1" applyProtection="1">
      <alignment horizontal="center"/>
    </xf>
    <xf numFmtId="0" fontId="0" fillId="0" borderId="30" xfId="0" applyFill="1" applyBorder="1" applyProtection="1">
      <protection locked="0"/>
    </xf>
    <xf numFmtId="0" fontId="0" fillId="0" borderId="0" xfId="0" applyFont="1"/>
    <xf numFmtId="0" fontId="1" fillId="0" borderId="0" xfId="0" applyFont="1"/>
    <xf numFmtId="0" fontId="1" fillId="0" borderId="0" xfId="0" applyFont="1" applyProtection="1"/>
    <xf numFmtId="0" fontId="31" fillId="0" borderId="0" xfId="0" applyFont="1" applyAlignment="1" applyProtection="1">
      <alignment horizontal="right"/>
    </xf>
    <xf numFmtId="0" fontId="38" fillId="0" borderId="35" xfId="0" applyFont="1" applyBorder="1" applyAlignment="1" applyProtection="1">
      <alignment horizontal="center" vertical="center"/>
    </xf>
    <xf numFmtId="1" fontId="38" fillId="0" borderId="9" xfId="0" applyNumberFormat="1" applyFont="1" applyBorder="1" applyAlignment="1" applyProtection="1">
      <alignment horizontal="center" vertical="center"/>
    </xf>
    <xf numFmtId="0" fontId="39" fillId="0" borderId="3" xfId="0" applyFont="1" applyBorder="1" applyAlignment="1" applyProtection="1">
      <alignment horizontal="center" vertical="center" wrapText="1"/>
    </xf>
    <xf numFmtId="0" fontId="39" fillId="0" borderId="9" xfId="0" applyFont="1" applyBorder="1" applyAlignment="1" applyProtection="1">
      <alignment horizontal="center" vertical="center" wrapText="1"/>
    </xf>
    <xf numFmtId="0" fontId="39" fillId="0" borderId="9" xfId="0" applyFont="1" applyBorder="1" applyAlignment="1" applyProtection="1">
      <alignment horizontal="center" vertical="center"/>
    </xf>
    <xf numFmtId="1" fontId="1" fillId="0" borderId="20" xfId="0" applyNumberFormat="1" applyFont="1" applyFill="1" applyBorder="1" applyAlignment="1" applyProtection="1">
      <alignment horizontal="left" wrapText="1" indent="2"/>
    </xf>
    <xf numFmtId="1" fontId="31" fillId="0" borderId="21" xfId="0" applyNumberFormat="1" applyFont="1" applyFill="1" applyBorder="1" applyAlignment="1" applyProtection="1">
      <alignment horizontal="center"/>
    </xf>
    <xf numFmtId="1" fontId="1" fillId="0" borderId="38" xfId="0" applyNumberFormat="1" applyFont="1" applyBorder="1" applyProtection="1">
      <protection locked="0"/>
    </xf>
    <xf numFmtId="1" fontId="1" fillId="0" borderId="23" xfId="0" applyNumberFormat="1" applyFont="1" applyBorder="1" applyProtection="1">
      <protection locked="0"/>
    </xf>
    <xf numFmtId="1" fontId="1" fillId="0" borderId="24" xfId="0" applyNumberFormat="1" applyFont="1" applyBorder="1" applyProtection="1">
      <protection locked="0"/>
    </xf>
    <xf numFmtId="1" fontId="31" fillId="0" borderId="26" xfId="0" applyNumberFormat="1" applyFont="1" applyFill="1" applyBorder="1" applyAlignment="1" applyProtection="1">
      <alignment horizontal="center"/>
    </xf>
    <xf numFmtId="1" fontId="1" fillId="0" borderId="28" xfId="0" applyNumberFormat="1" applyFont="1" applyBorder="1" applyProtection="1">
      <protection locked="0"/>
    </xf>
    <xf numFmtId="1" fontId="1" fillId="0" borderId="2" xfId="0" applyNumberFormat="1" applyFont="1" applyBorder="1" applyProtection="1">
      <protection locked="0"/>
    </xf>
    <xf numFmtId="1" fontId="1" fillId="0" borderId="27" xfId="0" applyNumberFormat="1" applyFont="1" applyBorder="1" applyProtection="1">
      <protection locked="0"/>
    </xf>
    <xf numFmtId="1" fontId="1" fillId="0" borderId="25" xfId="0" applyNumberFormat="1" applyFont="1" applyFill="1" applyBorder="1" applyAlignment="1" applyProtection="1">
      <alignment horizontal="left" wrapText="1" indent="2"/>
    </xf>
    <xf numFmtId="1" fontId="1" fillId="0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/>
    <xf numFmtId="1" fontId="1" fillId="0" borderId="25" xfId="0" applyNumberFormat="1" applyFont="1" applyFill="1" applyBorder="1" applyAlignment="1" applyProtection="1">
      <alignment horizontal="left" wrapText="1" indent="4"/>
    </xf>
    <xf numFmtId="1" fontId="1" fillId="0" borderId="25" xfId="0" applyNumberFormat="1" applyFont="1" applyFill="1" applyBorder="1" applyAlignment="1" applyProtection="1">
      <alignment horizontal="left" wrapText="1" indent="7"/>
    </xf>
    <xf numFmtId="1" fontId="3" fillId="0" borderId="25" xfId="0" applyNumberFormat="1" applyFont="1" applyFill="1" applyBorder="1" applyAlignment="1" applyProtection="1">
      <alignment horizontal="left" wrapText="1" indent="2"/>
    </xf>
    <xf numFmtId="1" fontId="1" fillId="0" borderId="25" xfId="0" applyNumberFormat="1" applyFont="1" applyFill="1" applyBorder="1" applyAlignment="1" applyProtection="1">
      <alignment horizontal="left" wrapText="1" indent="9"/>
    </xf>
    <xf numFmtId="1" fontId="1" fillId="0" borderId="25" xfId="0" applyNumberFormat="1" applyFont="1" applyFill="1" applyBorder="1" applyAlignment="1" applyProtection="1">
      <alignment horizontal="left" wrapText="1" indent="5"/>
    </xf>
    <xf numFmtId="1" fontId="3" fillId="0" borderId="25" xfId="0" applyNumberFormat="1" applyFont="1" applyFill="1" applyBorder="1" applyAlignment="1" applyProtection="1">
      <alignment horizontal="left" wrapText="1" indent="1"/>
    </xf>
    <xf numFmtId="1" fontId="3" fillId="0" borderId="29" xfId="0" applyNumberFormat="1" applyFont="1" applyFill="1" applyBorder="1" applyAlignment="1" applyProtection="1">
      <alignment wrapText="1"/>
    </xf>
    <xf numFmtId="1" fontId="31" fillId="0" borderId="30" xfId="0" applyNumberFormat="1" applyFont="1" applyFill="1" applyBorder="1" applyAlignment="1" applyProtection="1">
      <alignment horizontal="center"/>
    </xf>
    <xf numFmtId="1" fontId="1" fillId="0" borderId="39" xfId="0" applyNumberFormat="1" applyFont="1" applyBorder="1" applyProtection="1">
      <protection locked="0"/>
    </xf>
    <xf numFmtId="1" fontId="1" fillId="0" borderId="32" xfId="0" applyNumberFormat="1" applyFont="1" applyBorder="1" applyProtection="1">
      <protection locked="0"/>
    </xf>
    <xf numFmtId="1" fontId="1" fillId="0" borderId="33" xfId="0" applyNumberFormat="1" applyFont="1" applyBorder="1" applyProtection="1">
      <protection locked="0"/>
    </xf>
    <xf numFmtId="0" fontId="5" fillId="0" borderId="0" xfId="0" applyFont="1" applyAlignment="1" applyProtection="1">
      <alignment horizontal="left" wrapText="1" indent="1"/>
    </xf>
    <xf numFmtId="0" fontId="30" fillId="0" borderId="0" xfId="0" applyFont="1" applyFill="1" applyAlignment="1" applyProtection="1"/>
    <xf numFmtId="0" fontId="30" fillId="0" borderId="0" xfId="0" applyFont="1" applyFill="1" applyProtection="1"/>
    <xf numFmtId="0" fontId="30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Protection="1"/>
    <xf numFmtId="0" fontId="42" fillId="0" borderId="0" xfId="0" applyFont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 wrapText="1"/>
    </xf>
    <xf numFmtId="1" fontId="3" fillId="0" borderId="35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1" fontId="1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7" fillId="0" borderId="20" xfId="0" applyFont="1" applyBorder="1" applyAlignment="1" applyProtection="1"/>
    <xf numFmtId="49" fontId="38" fillId="0" borderId="21" xfId="0" applyNumberFormat="1" applyFont="1" applyBorder="1" applyAlignment="1" applyProtection="1">
      <alignment horizontal="center"/>
    </xf>
    <xf numFmtId="49" fontId="30" fillId="0" borderId="26" xfId="0" applyNumberFormat="1" applyFont="1" applyBorder="1" applyAlignment="1" applyProtection="1">
      <alignment horizontal="center"/>
    </xf>
    <xf numFmtId="0" fontId="21" fillId="0" borderId="25" xfId="0" applyFont="1" applyBorder="1" applyAlignment="1" applyProtection="1">
      <alignment horizontal="left" wrapText="1" indent="2"/>
    </xf>
    <xf numFmtId="0" fontId="21" fillId="0" borderId="25" xfId="0" applyFont="1" applyBorder="1" applyAlignment="1" applyProtection="1">
      <alignment horizontal="left" indent="2"/>
    </xf>
    <xf numFmtId="0" fontId="21" fillId="0" borderId="53" xfId="0" applyFont="1" applyBorder="1" applyAlignment="1" applyProtection="1">
      <alignment horizontal="left" indent="1"/>
    </xf>
    <xf numFmtId="49" fontId="30" fillId="0" borderId="43" xfId="0" applyNumberFormat="1" applyFont="1" applyBorder="1" applyAlignment="1" applyProtection="1">
      <alignment horizontal="center"/>
    </xf>
    <xf numFmtId="0" fontId="0" fillId="0" borderId="56" xfId="0" applyFont="1" applyBorder="1" applyProtection="1">
      <protection locked="0"/>
    </xf>
    <xf numFmtId="0" fontId="0" fillId="0" borderId="67" xfId="0" applyFont="1" applyBorder="1" applyProtection="1">
      <protection locked="0"/>
    </xf>
    <xf numFmtId="1" fontId="5" fillId="0" borderId="29" xfId="0" applyNumberFormat="1" applyFont="1" applyBorder="1" applyAlignment="1" applyProtection="1">
      <alignment horizontal="left" indent="3"/>
    </xf>
    <xf numFmtId="49" fontId="30" fillId="0" borderId="30" xfId="0" applyNumberFormat="1" applyFont="1" applyBorder="1" applyAlignment="1" applyProtection="1">
      <alignment horizontal="center"/>
    </xf>
    <xf numFmtId="49" fontId="0" fillId="0" borderId="0" xfId="0" applyNumberFormat="1" applyFont="1" applyProtection="1"/>
    <xf numFmtId="0" fontId="8" fillId="0" borderId="0" xfId="0" applyFont="1" applyAlignment="1" applyProtection="1">
      <alignment horizontal="left" indent="1"/>
    </xf>
    <xf numFmtId="1" fontId="1" fillId="0" borderId="0" xfId="0" applyNumberFormat="1" applyFont="1" applyFill="1" applyBorder="1" applyProtection="1"/>
    <xf numFmtId="0" fontId="8" fillId="0" borderId="0" xfId="0" applyFont="1" applyAlignment="1" applyProtection="1">
      <alignment horizontal="left" wrapText="1" indent="1"/>
    </xf>
    <xf numFmtId="1" fontId="1" fillId="0" borderId="0" xfId="0" applyNumberFormat="1" applyFont="1" applyFill="1" applyBorder="1" applyAlignment="1" applyProtection="1">
      <alignment horizontal="left" wrapText="1" indent="4"/>
    </xf>
    <xf numFmtId="1" fontId="31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left" wrapText="1" indent="7"/>
    </xf>
    <xf numFmtId="1" fontId="1" fillId="0" borderId="0" xfId="0" applyNumberFormat="1" applyFont="1" applyFill="1" applyBorder="1" applyAlignment="1" applyProtection="1">
      <alignment horizontal="left" wrapText="1" indent="2"/>
    </xf>
    <xf numFmtId="1" fontId="3" fillId="0" borderId="0" xfId="0" applyNumberFormat="1" applyFont="1" applyFill="1" applyBorder="1" applyAlignment="1" applyProtection="1">
      <alignment horizontal="left" wrapText="1" indent="2"/>
    </xf>
    <xf numFmtId="1" fontId="1" fillId="0" borderId="0" xfId="0" applyNumberFormat="1" applyFont="1" applyFill="1" applyBorder="1" applyAlignment="1" applyProtection="1">
      <alignment horizontal="left" wrapText="1" indent="9"/>
    </xf>
    <xf numFmtId="1" fontId="1" fillId="0" borderId="0" xfId="0" applyNumberFormat="1" applyFont="1" applyFill="1" applyBorder="1" applyAlignment="1" applyProtection="1">
      <alignment horizontal="left" wrapText="1" indent="5"/>
    </xf>
    <xf numFmtId="1" fontId="3" fillId="0" borderId="0" xfId="0" applyNumberFormat="1" applyFont="1" applyFill="1" applyBorder="1" applyAlignment="1" applyProtection="1">
      <alignment horizontal="left" wrapText="1" indent="1"/>
    </xf>
    <xf numFmtId="1" fontId="3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indent="1"/>
    </xf>
    <xf numFmtId="1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wrapText="1" indent="1"/>
    </xf>
    <xf numFmtId="0" fontId="30" fillId="0" borderId="0" xfId="0" applyFont="1" applyFill="1" applyBorder="1" applyAlignment="1" applyProtection="1"/>
    <xf numFmtId="0" fontId="30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0" fillId="0" borderId="0" xfId="0" applyBorder="1"/>
    <xf numFmtId="1" fontId="5" fillId="0" borderId="9" xfId="0" applyNumberFormat="1" applyFont="1" applyBorder="1" applyAlignment="1" applyProtection="1">
      <alignment horizontal="center" vertical="center"/>
    </xf>
    <xf numFmtId="0" fontId="0" fillId="0" borderId="0" xfId="0" applyAlignment="1" applyProtection="1"/>
    <xf numFmtId="0" fontId="4" fillId="0" borderId="20" xfId="0" applyFont="1" applyBorder="1" applyProtection="1"/>
    <xf numFmtId="49" fontId="16" fillId="0" borderId="21" xfId="0" applyNumberFormat="1" applyFont="1" applyBorder="1" applyAlignment="1" applyProtection="1">
      <alignment horizontal="center"/>
    </xf>
    <xf numFmtId="4" fontId="4" fillId="0" borderId="38" xfId="0" applyNumberFormat="1" applyFont="1" applyBorder="1" applyProtection="1">
      <protection locked="0"/>
    </xf>
    <xf numFmtId="4" fontId="4" fillId="0" borderId="23" xfId="0" applyNumberFormat="1" applyFont="1" applyBorder="1" applyProtection="1">
      <protection locked="0"/>
    </xf>
    <xf numFmtId="3" fontId="4" fillId="0" borderId="23" xfId="0" applyNumberFormat="1" applyFont="1" applyBorder="1" applyProtection="1">
      <protection locked="0"/>
    </xf>
    <xf numFmtId="3" fontId="4" fillId="0" borderId="24" xfId="0" applyNumberFormat="1" applyFont="1" applyBorder="1" applyProtection="1">
      <protection locked="0"/>
    </xf>
    <xf numFmtId="0" fontId="4" fillId="0" borderId="25" xfId="0" applyFont="1" applyFill="1" applyBorder="1" applyAlignment="1" applyProtection="1">
      <alignment horizontal="left" indent="1"/>
    </xf>
    <xf numFmtId="49" fontId="16" fillId="0" borderId="26" xfId="0" applyNumberFormat="1" applyFont="1" applyBorder="1" applyAlignment="1" applyProtection="1">
      <alignment horizontal="center"/>
    </xf>
    <xf numFmtId="4" fontId="4" fillId="0" borderId="28" xfId="0" applyNumberFormat="1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3" fontId="4" fillId="0" borderId="27" xfId="0" applyNumberFormat="1" applyFont="1" applyBorder="1" applyProtection="1">
      <protection locked="0"/>
    </xf>
    <xf numFmtId="0" fontId="5" fillId="0" borderId="25" xfId="0" applyFont="1" applyFill="1" applyBorder="1" applyAlignment="1" applyProtection="1">
      <alignment horizontal="left" indent="3"/>
    </xf>
    <xf numFmtId="49" fontId="7" fillId="0" borderId="26" xfId="0" applyNumberFormat="1" applyFont="1" applyBorder="1" applyAlignment="1" applyProtection="1">
      <alignment horizontal="center"/>
    </xf>
    <xf numFmtId="4" fontId="5" fillId="0" borderId="28" xfId="0" applyNumberFormat="1" applyFont="1" applyBorder="1" applyProtection="1">
      <protection locked="0"/>
    </xf>
    <xf numFmtId="4" fontId="5" fillId="0" borderId="2" xfId="0" applyNumberFormat="1" applyFont="1" applyBorder="1" applyProtection="1">
      <protection locked="0"/>
    </xf>
    <xf numFmtId="3" fontId="5" fillId="0" borderId="2" xfId="0" applyNumberFormat="1" applyFont="1" applyBorder="1" applyProtection="1">
      <protection locked="0"/>
    </xf>
    <xf numFmtId="3" fontId="5" fillId="0" borderId="27" xfId="0" applyNumberFormat="1" applyFont="1" applyBorder="1" applyProtection="1">
      <protection locked="0"/>
    </xf>
    <xf numFmtId="0" fontId="5" fillId="0" borderId="25" xfId="0" applyFont="1" applyFill="1" applyBorder="1" applyAlignment="1" applyProtection="1">
      <alignment horizontal="left" indent="5"/>
    </xf>
    <xf numFmtId="0" fontId="5" fillId="0" borderId="25" xfId="0" applyFont="1" applyBorder="1" applyAlignment="1" applyProtection="1">
      <alignment horizontal="left" indent="3"/>
    </xf>
    <xf numFmtId="0" fontId="4" fillId="0" borderId="25" xfId="0" applyFont="1" applyBorder="1" applyAlignment="1" applyProtection="1">
      <alignment horizontal="left" wrapText="1" indent="1"/>
    </xf>
    <xf numFmtId="1" fontId="5" fillId="2" borderId="27" xfId="0" applyNumberFormat="1" applyFont="1" applyFill="1" applyBorder="1" applyProtection="1"/>
    <xf numFmtId="0" fontId="4" fillId="0" borderId="20" xfId="0" applyFont="1" applyFill="1" applyBorder="1" applyAlignment="1" applyProtection="1">
      <alignment horizontal="left"/>
    </xf>
    <xf numFmtId="3" fontId="4" fillId="0" borderId="38" xfId="0" applyNumberFormat="1" applyFont="1" applyBorder="1" applyProtection="1">
      <protection locked="0"/>
    </xf>
    <xf numFmtId="0" fontId="5" fillId="0" borderId="25" xfId="0" applyFont="1" applyFill="1" applyBorder="1" applyAlignment="1" applyProtection="1">
      <alignment horizontal="left" indent="2"/>
    </xf>
    <xf numFmtId="3" fontId="5" fillId="0" borderId="28" xfId="0" applyNumberFormat="1" applyFont="1" applyBorder="1" applyProtection="1">
      <protection locked="0"/>
    </xf>
    <xf numFmtId="0" fontId="5" fillId="0" borderId="25" xfId="0" applyFont="1" applyFill="1" applyBorder="1" applyAlignment="1" applyProtection="1">
      <alignment horizontal="left" indent="4"/>
    </xf>
    <xf numFmtId="0" fontId="4" fillId="0" borderId="0" xfId="0" applyFont="1" applyProtection="1">
      <alignment readingOrder="1"/>
    </xf>
    <xf numFmtId="0" fontId="5" fillId="0" borderId="0" xfId="0" applyFont="1" applyProtection="1">
      <alignment readingOrder="1"/>
    </xf>
    <xf numFmtId="0" fontId="5" fillId="0" borderId="13" xfId="0" applyFont="1" applyBorder="1" applyAlignment="1" applyProtection="1">
      <alignment horizontal="center" vertical="center" wrapText="1" readingOrder="1"/>
    </xf>
    <xf numFmtId="1" fontId="5" fillId="0" borderId="13" xfId="0" applyNumberFormat="1" applyFont="1" applyBorder="1" applyAlignment="1" applyProtection="1">
      <alignment horizontal="center" vertical="center" wrapText="1" readingOrder="1"/>
    </xf>
    <xf numFmtId="0" fontId="12" fillId="0" borderId="10" xfId="0" applyFont="1" applyBorder="1" applyAlignment="1" applyProtection="1">
      <alignment horizontal="center" vertical="center" readingOrder="1"/>
    </xf>
    <xf numFmtId="1" fontId="5" fillId="0" borderId="10" xfId="0" applyNumberFormat="1" applyFont="1" applyBorder="1" applyProtection="1">
      <alignment readingOrder="1"/>
    </xf>
    <xf numFmtId="49" fontId="7" fillId="0" borderId="10" xfId="0" applyNumberFormat="1" applyFont="1" applyBorder="1" applyAlignment="1" applyProtection="1">
      <alignment horizontal="center"/>
    </xf>
    <xf numFmtId="3" fontId="5" fillId="0" borderId="6" xfId="0" applyNumberFormat="1" applyFont="1" applyBorder="1" applyProtection="1">
      <alignment readingOrder="1"/>
      <protection locked="0"/>
    </xf>
    <xf numFmtId="3" fontId="5" fillId="0" borderId="7" xfId="0" applyNumberFormat="1" applyFont="1" applyBorder="1" applyProtection="1">
      <protection locked="0"/>
    </xf>
    <xf numFmtId="3" fontId="5" fillId="0" borderId="8" xfId="0" applyNumberFormat="1" applyFont="1" applyBorder="1" applyProtection="1">
      <protection locked="0"/>
    </xf>
    <xf numFmtId="0" fontId="4" fillId="0" borderId="0" xfId="0" applyFont="1" applyBorder="1" applyProtection="1"/>
    <xf numFmtId="0" fontId="15" fillId="0" borderId="0" xfId="0" applyFont="1" applyBorder="1" applyProtection="1"/>
    <xf numFmtId="0" fontId="22" fillId="0" borderId="25" xfId="0" applyFont="1" applyBorder="1" applyAlignment="1" applyProtection="1">
      <alignment horizontal="left" indent="1"/>
    </xf>
    <xf numFmtId="4" fontId="22" fillId="0" borderId="28" xfId="0" applyNumberFormat="1" applyFont="1" applyBorder="1" applyProtection="1">
      <protection locked="0"/>
    </xf>
    <xf numFmtId="4" fontId="22" fillId="0" borderId="2" xfId="0" applyNumberFormat="1" applyFont="1" applyBorder="1" applyProtection="1">
      <protection locked="0"/>
    </xf>
    <xf numFmtId="3" fontId="22" fillId="0" borderId="2" xfId="0" applyNumberFormat="1" applyFont="1" applyBorder="1" applyProtection="1">
      <protection locked="0"/>
    </xf>
    <xf numFmtId="3" fontId="22" fillId="0" borderId="27" xfId="0" applyNumberFormat="1" applyFont="1" applyBorder="1" applyProtection="1">
      <protection locked="0"/>
    </xf>
    <xf numFmtId="0" fontId="22" fillId="0" borderId="25" xfId="0" applyFont="1" applyBorder="1" applyAlignment="1" applyProtection="1">
      <alignment horizontal="left" wrapText="1" indent="1"/>
    </xf>
    <xf numFmtId="1" fontId="5" fillId="0" borderId="0" xfId="0" applyNumberFormat="1" applyFont="1" applyBorder="1" applyProtection="1">
      <alignment readingOrder="1"/>
    </xf>
    <xf numFmtId="49" fontId="7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Protection="1">
      <alignment readingOrder="1"/>
      <protection locked="0"/>
    </xf>
    <xf numFmtId="3" fontId="5" fillId="0" borderId="0" xfId="0" applyNumberFormat="1" applyFont="1" applyBorder="1" applyProtection="1">
      <protection locked="0"/>
    </xf>
    <xf numFmtId="3" fontId="5" fillId="0" borderId="39" xfId="0" applyNumberFormat="1" applyFont="1" applyBorder="1" applyProtection="1">
      <protection locked="0"/>
    </xf>
    <xf numFmtId="3" fontId="5" fillId="0" borderId="32" xfId="0" applyNumberFormat="1" applyFont="1" applyBorder="1" applyProtection="1">
      <protection locked="0"/>
    </xf>
    <xf numFmtId="3" fontId="5" fillId="0" borderId="33" xfId="0" applyNumberFormat="1" applyFont="1" applyBorder="1" applyProtection="1">
      <protection locked="0"/>
    </xf>
    <xf numFmtId="1" fontId="5" fillId="0" borderId="9" xfId="0" applyNumberFormat="1" applyFont="1" applyBorder="1" applyAlignment="1" applyProtection="1">
      <alignment horizontal="center" vertical="center" wrapText="1" readingOrder="1"/>
    </xf>
    <xf numFmtId="0" fontId="12" fillId="0" borderId="6" xfId="0" applyFont="1" applyBorder="1" applyAlignment="1" applyProtection="1">
      <alignment horizontal="center" vertical="center" wrapText="1" readingOrder="1"/>
    </xf>
    <xf numFmtId="1" fontId="12" fillId="0" borderId="7" xfId="0" applyNumberFormat="1" applyFont="1" applyBorder="1" applyAlignment="1" applyProtection="1">
      <alignment horizontal="center" vertical="center" wrapText="1" readingOrder="1"/>
    </xf>
    <xf numFmtId="1" fontId="12" fillId="0" borderId="7" xfId="0" applyNumberFormat="1" applyFont="1" applyBorder="1" applyAlignment="1" applyProtection="1">
      <alignment horizontal="center" vertical="center" readingOrder="1"/>
    </xf>
    <xf numFmtId="1" fontId="12" fillId="0" borderId="8" xfId="0" applyNumberFormat="1" applyFont="1" applyBorder="1" applyAlignment="1" applyProtection="1">
      <alignment horizontal="center" vertical="center" wrapText="1" readingOrder="1"/>
    </xf>
    <xf numFmtId="1" fontId="4" fillId="0" borderId="20" xfId="0" applyNumberFormat="1" applyFont="1" applyBorder="1" applyProtection="1">
      <alignment readingOrder="1"/>
    </xf>
    <xf numFmtId="3" fontId="4" fillId="0" borderId="68" xfId="0" applyNumberFormat="1" applyFont="1" applyBorder="1" applyProtection="1">
      <protection locked="0"/>
    </xf>
    <xf numFmtId="3" fontId="4" fillId="0" borderId="5" xfId="0" applyNumberFormat="1" applyFont="1" applyBorder="1" applyProtection="1">
      <protection locked="0"/>
    </xf>
    <xf numFmtId="3" fontId="4" fillId="0" borderId="59" xfId="0" applyNumberFormat="1" applyFont="1" applyBorder="1" applyProtection="1">
      <protection locked="0"/>
    </xf>
    <xf numFmtId="3" fontId="4" fillId="0" borderId="34" xfId="0" applyNumberFormat="1" applyFont="1" applyBorder="1" applyProtection="1">
      <protection locked="0"/>
    </xf>
    <xf numFmtId="1" fontId="5" fillId="0" borderId="25" xfId="0" applyNumberFormat="1" applyFont="1" applyBorder="1" applyAlignment="1" applyProtection="1">
      <alignment horizontal="left" indent="1" readingOrder="1"/>
    </xf>
    <xf numFmtId="3" fontId="5" fillId="0" borderId="62" xfId="0" applyNumberFormat="1" applyFont="1" applyBorder="1" applyProtection="1">
      <protection locked="0"/>
    </xf>
    <xf numFmtId="3" fontId="5" fillId="0" borderId="69" xfId="0" applyNumberFormat="1" applyFont="1" applyBorder="1" applyProtection="1">
      <protection locked="0"/>
    </xf>
    <xf numFmtId="49" fontId="7" fillId="0" borderId="21" xfId="0" applyNumberFormat="1" applyFont="1" applyBorder="1" applyAlignment="1" applyProtection="1">
      <alignment horizontal="center"/>
    </xf>
    <xf numFmtId="2" fontId="5" fillId="0" borderId="38" xfId="0" applyNumberFormat="1" applyFont="1" applyBorder="1" applyProtection="1">
      <protection locked="0"/>
    </xf>
    <xf numFmtId="2" fontId="5" fillId="0" borderId="23" xfId="0" applyNumberFormat="1" applyFont="1" applyBorder="1" applyProtection="1">
      <protection locked="0"/>
    </xf>
    <xf numFmtId="1" fontId="5" fillId="0" borderId="23" xfId="0" applyNumberFormat="1" applyFont="1" applyBorder="1" applyProtection="1">
      <protection locked="0"/>
    </xf>
    <xf numFmtId="1" fontId="5" fillId="0" borderId="24" xfId="0" applyNumberFormat="1" applyFont="1" applyBorder="1" applyProtection="1">
      <protection locked="0"/>
    </xf>
    <xf numFmtId="0" fontId="4" fillId="0" borderId="25" xfId="0" applyFont="1" applyBorder="1" applyAlignment="1" applyProtection="1">
      <alignment horizontal="left" indent="1"/>
    </xf>
    <xf numFmtId="2" fontId="5" fillId="0" borderId="28" xfId="0" applyNumberFormat="1" applyFont="1" applyBorder="1" applyProtection="1">
      <protection locked="0"/>
    </xf>
    <xf numFmtId="2" fontId="5" fillId="0" borderId="2" xfId="0" applyNumberFormat="1" applyFont="1" applyBorder="1" applyProtection="1">
      <protection locked="0"/>
    </xf>
    <xf numFmtId="1" fontId="5" fillId="0" borderId="2" xfId="0" applyNumberFormat="1" applyFont="1" applyBorder="1" applyProtection="1">
      <protection locked="0"/>
    </xf>
    <xf numFmtId="1" fontId="5" fillId="0" borderId="27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</xf>
    <xf numFmtId="1" fontId="5" fillId="0" borderId="38" xfId="0" applyNumberFormat="1" applyFont="1" applyBorder="1" applyProtection="1">
      <protection locked="0"/>
    </xf>
    <xf numFmtId="1" fontId="5" fillId="0" borderId="28" xfId="0" applyNumberFormat="1" applyFont="1" applyBorder="1" applyProtection="1">
      <protection locked="0"/>
    </xf>
    <xf numFmtId="1" fontId="5" fillId="0" borderId="25" xfId="0" applyNumberFormat="1" applyFont="1" applyBorder="1" applyAlignment="1" applyProtection="1"/>
    <xf numFmtId="1" fontId="5" fillId="0" borderId="25" xfId="0" applyNumberFormat="1" applyFont="1" applyBorder="1" applyAlignment="1" applyProtection="1">
      <alignment wrapText="1"/>
    </xf>
    <xf numFmtId="1" fontId="5" fillId="3" borderId="2" xfId="0" applyNumberFormat="1" applyFont="1" applyFill="1" applyBorder="1" applyProtection="1">
      <protection locked="0"/>
    </xf>
    <xf numFmtId="1" fontId="5" fillId="3" borderId="27" xfId="0" applyNumberFormat="1" applyFont="1" applyFill="1" applyBorder="1" applyProtection="1">
      <protection locked="0"/>
    </xf>
    <xf numFmtId="1" fontId="5" fillId="0" borderId="25" xfId="0" applyNumberFormat="1" applyFont="1" applyBorder="1" applyAlignment="1" applyProtection="1">
      <alignment horizontal="left"/>
    </xf>
    <xf numFmtId="1" fontId="5" fillId="0" borderId="70" xfId="0" applyNumberFormat="1" applyFont="1" applyBorder="1" applyProtection="1">
      <protection locked="0"/>
    </xf>
    <xf numFmtId="49" fontId="7" fillId="0" borderId="37" xfId="0" applyNumberFormat="1" applyFont="1" applyBorder="1" applyAlignment="1" applyProtection="1">
      <alignment horizontal="center"/>
    </xf>
    <xf numFmtId="1" fontId="5" fillId="0" borderId="68" xfId="0" applyNumberFormat="1" applyFont="1" applyBorder="1" applyProtection="1">
      <protection locked="0"/>
    </xf>
    <xf numFmtId="1" fontId="5" fillId="0" borderId="5" xfId="0" applyNumberFormat="1" applyFont="1" applyBorder="1" applyProtection="1">
      <protection locked="0"/>
    </xf>
    <xf numFmtId="1" fontId="5" fillId="0" borderId="59" xfId="0" applyNumberFormat="1" applyFont="1" applyBorder="1" applyProtection="1">
      <protection locked="0"/>
    </xf>
    <xf numFmtId="1" fontId="5" fillId="0" borderId="34" xfId="0" applyNumberFormat="1" applyFont="1" applyBorder="1" applyProtection="1">
      <protection locked="0"/>
    </xf>
    <xf numFmtId="49" fontId="5" fillId="0" borderId="20" xfId="0" applyNumberFormat="1" applyFont="1" applyBorder="1" applyAlignment="1" applyProtection="1">
      <alignment horizontal="center"/>
    </xf>
    <xf numFmtId="1" fontId="5" fillId="0" borderId="21" xfId="0" applyNumberFormat="1" applyFont="1" applyBorder="1" applyProtection="1">
      <protection locked="0"/>
    </xf>
    <xf numFmtId="1" fontId="5" fillId="0" borderId="25" xfId="0" applyNumberFormat="1" applyFont="1" applyBorder="1" applyAlignment="1" applyProtection="1">
      <alignment horizontal="left" indent="17"/>
    </xf>
    <xf numFmtId="1" fontId="5" fillId="0" borderId="26" xfId="0" applyNumberFormat="1" applyFont="1" applyBorder="1" applyProtection="1">
      <protection locked="0"/>
    </xf>
    <xf numFmtId="1" fontId="5" fillId="0" borderId="30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20" xfId="0" applyNumberFormat="1" applyFont="1" applyBorder="1" applyAlignment="1" applyProtection="1">
      <alignment horizontal="center"/>
    </xf>
    <xf numFmtId="2" fontId="5" fillId="0" borderId="24" xfId="0" applyNumberFormat="1" applyFont="1" applyBorder="1" applyProtection="1">
      <protection locked="0"/>
    </xf>
    <xf numFmtId="49" fontId="7" fillId="0" borderId="25" xfId="0" applyNumberFormat="1" applyFont="1" applyBorder="1" applyAlignment="1" applyProtection="1">
      <alignment horizontal="center"/>
    </xf>
    <xf numFmtId="2" fontId="5" fillId="0" borderId="27" xfId="0" applyNumberFormat="1" applyFont="1" applyBorder="1" applyProtection="1">
      <protection locked="0"/>
    </xf>
    <xf numFmtId="1" fontId="4" fillId="0" borderId="21" xfId="0" applyNumberFormat="1" applyFont="1" applyFill="1" applyBorder="1" applyProtection="1"/>
    <xf numFmtId="49" fontId="16" fillId="0" borderId="20" xfId="0" applyNumberFormat="1" applyFont="1" applyBorder="1" applyAlignment="1" applyProtection="1">
      <alignment horizontal="center"/>
    </xf>
    <xf numFmtId="49" fontId="7" fillId="0" borderId="71" xfId="0" applyNumberFormat="1" applyFont="1" applyBorder="1" applyAlignment="1" applyProtection="1">
      <alignment horizontal="center"/>
    </xf>
    <xf numFmtId="1" fontId="5" fillId="0" borderId="37" xfId="0" applyNumberFormat="1" applyFont="1" applyFill="1" applyBorder="1" applyAlignment="1" applyProtection="1">
      <alignment horizontal="left" indent="6"/>
    </xf>
    <xf numFmtId="1" fontId="5" fillId="0" borderId="37" xfId="0" applyNumberFormat="1" applyFont="1" applyFill="1" applyBorder="1" applyAlignment="1" applyProtection="1">
      <alignment horizontal="left" indent="1"/>
    </xf>
    <xf numFmtId="0" fontId="5" fillId="0" borderId="35" xfId="0" applyFont="1" applyBorder="1" applyAlignment="1" applyProtection="1">
      <alignment horizontal="center" vertical="center" readingOrder="1"/>
    </xf>
    <xf numFmtId="0" fontId="5" fillId="0" borderId="42" xfId="0" applyFont="1" applyBorder="1" applyAlignment="1" applyProtection="1">
      <alignment horizontal="center" vertical="center" readingOrder="1"/>
    </xf>
    <xf numFmtId="0" fontId="5" fillId="0" borderId="39" xfId="0" applyFont="1" applyBorder="1" applyAlignment="1" applyProtection="1">
      <alignment horizontal="center" vertical="center" wrapText="1" readingOrder="1"/>
    </xf>
    <xf numFmtId="0" fontId="5" fillId="0" borderId="32" xfId="0" applyFont="1" applyBorder="1" applyAlignment="1" applyProtection="1">
      <alignment horizontal="center" vertical="center" wrapText="1" readingOrder="1"/>
    </xf>
    <xf numFmtId="0" fontId="5" fillId="0" borderId="69" xfId="0" applyFont="1" applyBorder="1" applyAlignment="1" applyProtection="1">
      <alignment horizontal="center" vertical="center" wrapText="1" readingOrder="1"/>
    </xf>
    <xf numFmtId="0" fontId="5" fillId="0" borderId="33" xfId="0" applyFont="1" applyBorder="1" applyAlignment="1" applyProtection="1">
      <alignment horizontal="center" vertical="center" wrapText="1" readingOrder="1"/>
    </xf>
    <xf numFmtId="0" fontId="12" fillId="0" borderId="2" xfId="0" applyFont="1" applyBorder="1" applyAlignment="1" applyProtection="1">
      <alignment horizontal="center" vertical="center" readingOrder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 readingOrder="1"/>
    </xf>
    <xf numFmtId="1" fontId="12" fillId="0" borderId="13" xfId="0" applyNumberFormat="1" applyFont="1" applyBorder="1" applyAlignment="1" applyProtection="1">
      <alignment horizontal="center" vertical="center" wrapText="1" readingOrder="1"/>
    </xf>
    <xf numFmtId="1" fontId="5" fillId="0" borderId="71" xfId="0" applyNumberFormat="1" applyFont="1" applyBorder="1" applyProtection="1">
      <alignment readingOrder="1"/>
    </xf>
    <xf numFmtId="1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1" fontId="5" fillId="0" borderId="2" xfId="0" applyNumberFormat="1" applyFont="1" applyBorder="1" applyAlignment="1" applyProtection="1">
      <alignment horizontal="right" vertical="center" wrapText="1" readingOrder="1"/>
      <protection locked="0"/>
    </xf>
    <xf numFmtId="1" fontId="5" fillId="0" borderId="27" xfId="0" applyNumberFormat="1" applyFont="1" applyBorder="1" applyAlignment="1" applyProtection="1">
      <alignment horizontal="right" vertical="center" wrapText="1" readingOrder="1"/>
      <protection locked="0"/>
    </xf>
    <xf numFmtId="1" fontId="5" fillId="0" borderId="71" xfId="0" applyNumberFormat="1" applyFont="1" applyBorder="1" applyAlignment="1" applyProtection="1">
      <alignment wrapText="1" readingOrder="1"/>
    </xf>
    <xf numFmtId="1" fontId="5" fillId="0" borderId="40" xfId="0" applyNumberFormat="1" applyFont="1" applyBorder="1" applyProtection="1">
      <alignment readingOrder="1"/>
    </xf>
    <xf numFmtId="49" fontId="7" fillId="0" borderId="29" xfId="0" applyNumberFormat="1" applyFont="1" applyBorder="1" applyAlignment="1" applyProtection="1">
      <alignment horizontal="center"/>
    </xf>
    <xf numFmtId="1" fontId="5" fillId="0" borderId="39" xfId="0" applyNumberFormat="1" applyFont="1" applyBorder="1" applyAlignment="1" applyProtection="1">
      <alignment horizontal="right" vertical="center" wrapText="1" readingOrder="1"/>
      <protection locked="0"/>
    </xf>
    <xf numFmtId="1" fontId="5" fillId="0" borderId="32" xfId="0" applyNumberFormat="1" applyFont="1" applyBorder="1" applyAlignment="1" applyProtection="1">
      <alignment horizontal="right" vertical="center" wrapText="1" readingOrder="1"/>
      <protection locked="0"/>
    </xf>
    <xf numFmtId="1" fontId="5" fillId="0" borderId="33" xfId="0" applyNumberFormat="1" applyFont="1" applyBorder="1" applyAlignment="1" applyProtection="1">
      <alignment horizontal="right" vertical="center" wrapText="1" readingOrder="1"/>
      <protection locked="0"/>
    </xf>
    <xf numFmtId="1" fontId="5" fillId="0" borderId="25" xfId="0" applyNumberFormat="1" applyFont="1" applyBorder="1" applyAlignment="1" applyProtection="1">
      <alignment horizontal="left" indent="2"/>
    </xf>
    <xf numFmtId="1" fontId="5" fillId="0" borderId="33" xfId="0" applyNumberFormat="1" applyFont="1" applyBorder="1" applyProtection="1">
      <protection locked="0"/>
    </xf>
    <xf numFmtId="1" fontId="43" fillId="0" borderId="0" xfId="7" applyNumberFormat="1" applyFont="1" applyProtection="1"/>
    <xf numFmtId="1" fontId="17" fillId="0" borderId="38" xfId="8" applyNumberFormat="1" applyFont="1" applyFill="1" applyBorder="1" applyAlignment="1" applyProtection="1">
      <alignment horizontal="left"/>
    </xf>
    <xf numFmtId="49" fontId="17" fillId="0" borderId="23" xfId="8" applyNumberFormat="1" applyFont="1" applyBorder="1" applyAlignment="1" applyProtection="1">
      <alignment horizontal="center"/>
    </xf>
    <xf numFmtId="1" fontId="17" fillId="0" borderId="23" xfId="8" applyNumberFormat="1" applyFont="1" applyBorder="1" applyAlignment="1" applyProtection="1">
      <alignment horizontal="right"/>
      <protection locked="0"/>
    </xf>
    <xf numFmtId="0" fontId="17" fillId="0" borderId="23" xfId="8" applyFont="1" applyBorder="1" applyAlignment="1" applyProtection="1">
      <alignment horizontal="right"/>
      <protection locked="0"/>
    </xf>
    <xf numFmtId="0" fontId="0" fillId="0" borderId="23" xfId="0" applyBorder="1"/>
    <xf numFmtId="0" fontId="0" fillId="0" borderId="24" xfId="0" applyBorder="1"/>
    <xf numFmtId="1" fontId="17" fillId="0" borderId="28" xfId="8" applyNumberFormat="1" applyFont="1" applyFill="1" applyBorder="1" applyAlignment="1" applyProtection="1">
      <alignment horizontal="left"/>
    </xf>
    <xf numFmtId="49" fontId="17" fillId="0" borderId="5" xfId="8" applyNumberFormat="1" applyFont="1" applyBorder="1" applyAlignment="1" applyProtection="1">
      <alignment horizontal="center"/>
    </xf>
    <xf numFmtId="1" fontId="17" fillId="0" borderId="2" xfId="8" applyNumberFormat="1" applyFont="1" applyBorder="1" applyAlignment="1" applyProtection="1">
      <alignment horizontal="right"/>
      <protection locked="0"/>
    </xf>
    <xf numFmtId="0" fontId="17" fillId="0" borderId="2" xfId="8" applyFont="1" applyBorder="1" applyAlignment="1" applyProtection="1">
      <alignment horizontal="right"/>
      <protection locked="0"/>
    </xf>
    <xf numFmtId="0" fontId="0" fillId="0" borderId="2" xfId="0" applyBorder="1"/>
    <xf numFmtId="0" fontId="0" fillId="0" borderId="27" xfId="0" applyBorder="1"/>
    <xf numFmtId="1" fontId="17" fillId="0" borderId="28" xfId="8" applyNumberFormat="1" applyFont="1" applyFill="1" applyBorder="1" applyAlignment="1" applyProtection="1">
      <alignment horizontal="left" wrapText="1"/>
    </xf>
    <xf numFmtId="1" fontId="17" fillId="0" borderId="39" xfId="8" applyNumberFormat="1" applyFont="1" applyFill="1" applyBorder="1" applyAlignment="1" applyProtection="1">
      <alignment horizontal="left"/>
    </xf>
    <xf numFmtId="49" fontId="17" fillId="0" borderId="72" xfId="8" applyNumberFormat="1" applyFont="1" applyBorder="1" applyAlignment="1" applyProtection="1">
      <alignment horizontal="center"/>
    </xf>
    <xf numFmtId="1" fontId="17" fillId="0" borderId="32" xfId="8" applyNumberFormat="1" applyFont="1" applyBorder="1" applyAlignment="1" applyProtection="1">
      <alignment horizontal="right"/>
      <protection locked="0"/>
    </xf>
    <xf numFmtId="0" fontId="17" fillId="0" borderId="32" xfId="8" applyFont="1" applyBorder="1" applyAlignment="1" applyProtection="1">
      <alignment horizontal="right"/>
      <protection locked="0"/>
    </xf>
    <xf numFmtId="0" fontId="0" fillId="0" borderId="32" xfId="0" applyBorder="1"/>
    <xf numFmtId="0" fontId="0" fillId="0" borderId="33" xfId="0" applyBorder="1"/>
    <xf numFmtId="1" fontId="17" fillId="0" borderId="0" xfId="8" applyNumberFormat="1" applyFont="1" applyFill="1" applyBorder="1" applyAlignment="1" applyProtection="1">
      <alignment horizontal="left"/>
    </xf>
    <xf numFmtId="49" fontId="17" fillId="0" borderId="0" xfId="8" applyNumberFormat="1" applyFont="1" applyBorder="1" applyAlignment="1" applyProtection="1">
      <alignment horizontal="center"/>
    </xf>
    <xf numFmtId="1" fontId="17" fillId="0" borderId="0" xfId="8" applyNumberFormat="1" applyFont="1" applyBorder="1" applyAlignment="1" applyProtection="1">
      <alignment horizontal="right"/>
      <protection locked="0"/>
    </xf>
    <xf numFmtId="0" fontId="17" fillId="0" borderId="0" xfId="8" applyFont="1" applyBorder="1" applyAlignment="1" applyProtection="1">
      <alignment horizontal="right"/>
      <protection locked="0"/>
    </xf>
    <xf numFmtId="0" fontId="7" fillId="0" borderId="9" xfId="0" applyFont="1" applyFill="1" applyBorder="1" applyAlignment="1" applyProtection="1"/>
    <xf numFmtId="0" fontId="0" fillId="0" borderId="13" xfId="0" applyFill="1" applyBorder="1" applyAlignment="1" applyProtection="1"/>
    <xf numFmtId="0" fontId="0" fillId="0" borderId="19" xfId="0" applyFill="1" applyBorder="1" applyAlignment="1" applyProtection="1"/>
    <xf numFmtId="0" fontId="7" fillId="0" borderId="9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1" fontId="5" fillId="0" borderId="14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wrapText="1"/>
    </xf>
    <xf numFmtId="0" fontId="0" fillId="0" borderId="12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" fontId="5" fillId="0" borderId="9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0" fontId="8" fillId="0" borderId="0" xfId="0" applyFont="1" applyFill="1" applyAlignment="1" applyProtection="1">
      <alignment vertical="top" wrapText="1"/>
    </xf>
    <xf numFmtId="0" fontId="10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 readingOrder="1"/>
    </xf>
    <xf numFmtId="0" fontId="0" fillId="0" borderId="19" xfId="0" applyBorder="1" applyAlignment="1" applyProtection="1">
      <alignment horizontal="center" vertical="center" wrapText="1" readingOrder="1"/>
    </xf>
    <xf numFmtId="0" fontId="0" fillId="0" borderId="12" xfId="0" applyBorder="1" applyAlignment="1" applyProtection="1">
      <alignment horizontal="center" vertical="center" wrapText="1" readingOrder="1"/>
    </xf>
    <xf numFmtId="0" fontId="0" fillId="0" borderId="12" xfId="0" applyBorder="1" applyAlignment="1" applyProtection="1"/>
    <xf numFmtId="0" fontId="0" fillId="0" borderId="11" xfId="0" applyBorder="1" applyAlignment="1" applyProtection="1"/>
    <xf numFmtId="1" fontId="5" fillId="0" borderId="42" xfId="0" applyNumberFormat="1" applyFont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 readingOrder="1"/>
    </xf>
    <xf numFmtId="0" fontId="16" fillId="0" borderId="13" xfId="0" applyFont="1" applyBorder="1" applyAlignment="1" applyProtection="1">
      <alignment horizontal="center" vertical="center" wrapText="1" readingOrder="1"/>
    </xf>
    <xf numFmtId="0" fontId="16" fillId="0" borderId="19" xfId="0" applyFont="1" applyBorder="1" applyAlignment="1" applyProtection="1">
      <alignment horizontal="center" vertical="center" wrapText="1" readingOrder="1"/>
    </xf>
    <xf numFmtId="0" fontId="5" fillId="0" borderId="9" xfId="0" applyFont="1" applyBorder="1" applyAlignment="1" applyProtection="1">
      <alignment horizontal="center" vertical="center" textRotation="255" wrapText="1"/>
    </xf>
    <xf numFmtId="0" fontId="5" fillId="0" borderId="13" xfId="0" applyFont="1" applyBorder="1" applyAlignment="1" applyProtection="1">
      <alignment horizontal="center" vertical="center" textRotation="255" wrapText="1"/>
    </xf>
    <xf numFmtId="0" fontId="5" fillId="0" borderId="19" xfId="0" applyFont="1" applyBorder="1" applyAlignment="1" applyProtection="1">
      <alignment horizontal="center" vertical="center" textRotation="255" wrapText="1"/>
    </xf>
    <xf numFmtId="0" fontId="5" fillId="0" borderId="9" xfId="0" applyFont="1" applyBorder="1" applyAlignment="1" applyProtection="1">
      <alignment horizontal="center" vertical="center" wrapText="1" readingOrder="1"/>
    </xf>
    <xf numFmtId="0" fontId="0" fillId="0" borderId="13" xfId="0" applyBorder="1" applyAlignment="1" applyProtection="1">
      <alignment horizontal="center" vertical="center" wrapText="1" readingOrder="1"/>
    </xf>
    <xf numFmtId="0" fontId="5" fillId="0" borderId="35" xfId="0" applyFont="1" applyBorder="1" applyAlignment="1" applyProtection="1">
      <alignment horizontal="center" vertical="center" wrapText="1" readingOrder="1"/>
    </xf>
    <xf numFmtId="0" fontId="0" fillId="0" borderId="36" xfId="0" applyBorder="1" applyAlignment="1" applyProtection="1">
      <alignment horizontal="center" vertical="center" wrapText="1" readingOrder="1"/>
    </xf>
    <xf numFmtId="0" fontId="0" fillId="0" borderId="36" xfId="0" applyBorder="1" applyAlignment="1" applyProtection="1">
      <alignment horizontal="center" vertical="center" readingOrder="1"/>
    </xf>
    <xf numFmtId="0" fontId="5" fillId="0" borderId="9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5" fillId="0" borderId="1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9" xfId="0" applyBorder="1" applyAlignment="1" applyProtection="1"/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5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wrapText="1"/>
    </xf>
    <xf numFmtId="0" fontId="30" fillId="0" borderId="54" xfId="3" applyNumberFormat="1" applyFont="1" applyFill="1" applyBorder="1" applyAlignment="1" applyProtection="1">
      <alignment horizontal="left" vertical="center" wrapText="1"/>
    </xf>
    <xf numFmtId="0" fontId="30" fillId="0" borderId="55" xfId="3" applyNumberFormat="1" applyFont="1" applyFill="1" applyBorder="1" applyAlignment="1" applyProtection="1">
      <alignment horizontal="left" vertical="center" wrapText="1"/>
    </xf>
    <xf numFmtId="0" fontId="30" fillId="0" borderId="56" xfId="3" applyNumberFormat="1" applyFont="1" applyFill="1" applyBorder="1" applyAlignment="1" applyProtection="1">
      <alignment horizontal="left" vertical="center" wrapText="1"/>
    </xf>
    <xf numFmtId="0" fontId="30" fillId="0" borderId="57" xfId="3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3" applyNumberFormat="1" applyFont="1" applyFill="1" applyBorder="1" applyAlignment="1" applyProtection="1">
      <alignment horizontal="left" vertical="center" wrapText="1"/>
      <protection locked="0"/>
    </xf>
    <xf numFmtId="0" fontId="30" fillId="0" borderId="58" xfId="3" applyNumberFormat="1" applyFont="1" applyFill="1" applyBorder="1" applyAlignment="1" applyProtection="1">
      <alignment horizontal="left" vertical="center" wrapText="1"/>
      <protection locked="0"/>
    </xf>
    <xf numFmtId="165" fontId="30" fillId="0" borderId="57" xfId="3" applyNumberFormat="1" applyFont="1" applyFill="1" applyBorder="1" applyAlignment="1" applyProtection="1">
      <alignment horizontal="left" vertical="center" wrapText="1"/>
      <protection locked="0"/>
    </xf>
    <xf numFmtId="165" fontId="30" fillId="0" borderId="0" xfId="3" applyNumberFormat="1" applyFont="1" applyFill="1" applyBorder="1" applyAlignment="1" applyProtection="1">
      <alignment horizontal="left" vertical="center" wrapText="1"/>
      <protection locked="0"/>
    </xf>
    <xf numFmtId="165" fontId="30" fillId="0" borderId="58" xfId="3" applyNumberFormat="1" applyFont="1" applyFill="1" applyBorder="1" applyAlignment="1" applyProtection="1">
      <alignment horizontal="left" vertical="center" wrapText="1"/>
      <protection locked="0"/>
    </xf>
    <xf numFmtId="0" fontId="30" fillId="0" borderId="59" xfId="3" applyNumberFormat="1" applyFont="1" applyFill="1" applyBorder="1" applyAlignment="1" applyProtection="1">
      <alignment horizontal="left" vertical="center" wrapText="1"/>
      <protection locked="0"/>
    </xf>
    <xf numFmtId="0" fontId="30" fillId="0" borderId="60" xfId="3" applyNumberFormat="1" applyFont="1" applyFill="1" applyBorder="1" applyAlignment="1" applyProtection="1">
      <alignment horizontal="left" vertical="center" wrapText="1"/>
      <protection locked="0"/>
    </xf>
    <xf numFmtId="0" fontId="30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" applyNumberFormat="1" applyFont="1" applyFill="1" applyBorder="1" applyAlignment="1" applyProtection="1">
      <alignment horizontal="center" vertical="center" wrapText="1"/>
    </xf>
    <xf numFmtId="0" fontId="19" fillId="0" borderId="0" xfId="4" applyNumberFormat="1" applyFont="1" applyFill="1" applyBorder="1" applyAlignment="1" applyProtection="1">
      <alignment horizontal="center" vertical="center" wrapText="1"/>
    </xf>
    <xf numFmtId="0" fontId="7" fillId="0" borderId="2" xfId="4" applyNumberFormat="1" applyFont="1" applyFill="1" applyBorder="1" applyAlignment="1" applyProtection="1">
      <alignment horizontal="left" vertical="center" wrapText="1"/>
    </xf>
    <xf numFmtId="0" fontId="7" fillId="0" borderId="2" xfId="4" applyNumberFormat="1" applyFont="1" applyFill="1" applyBorder="1" applyAlignment="1" applyProtection="1">
      <alignment horizontal="center" vertical="center" wrapText="1"/>
    </xf>
    <xf numFmtId="0" fontId="7" fillId="0" borderId="61" xfId="4" applyNumberFormat="1" applyFont="1" applyFill="1" applyBorder="1" applyAlignment="1" applyProtection="1">
      <alignment horizontal="left" vertical="center" wrapText="1"/>
    </xf>
    <xf numFmtId="0" fontId="7" fillId="0" borderId="5" xfId="4" applyNumberFormat="1" applyFont="1" applyFill="1" applyBorder="1" applyAlignment="1" applyProtection="1">
      <alignment horizontal="left" vertical="center" wrapText="1"/>
    </xf>
    <xf numFmtId="0" fontId="7" fillId="0" borderId="61" xfId="4" applyNumberFormat="1" applyFont="1" applyFill="1" applyBorder="1" applyAlignment="1" applyProtection="1">
      <alignment horizontal="center" vertical="center" wrapText="1"/>
    </xf>
    <xf numFmtId="0" fontId="7" fillId="0" borderId="5" xfId="4" applyNumberFormat="1" applyFont="1" applyFill="1" applyBorder="1" applyAlignment="1" applyProtection="1">
      <alignment horizontal="center" vertical="center" wrapText="1"/>
    </xf>
    <xf numFmtId="0" fontId="7" fillId="0" borderId="62" xfId="4" applyNumberFormat="1" applyFont="1" applyFill="1" applyBorder="1" applyAlignment="1" applyProtection="1">
      <alignment horizontal="center" vertical="center" wrapText="1"/>
    </xf>
    <xf numFmtId="0" fontId="7" fillId="0" borderId="4" xfId="4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13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 wrapText="1"/>
    </xf>
    <xf numFmtId="0" fontId="1" fillId="0" borderId="13" xfId="1" applyBorder="1" applyAlignment="1" applyProtection="1">
      <alignment horizontal="center" vertical="center" wrapText="1"/>
    </xf>
    <xf numFmtId="0" fontId="1" fillId="0" borderId="19" xfId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1" fillId="0" borderId="12" xfId="1" applyBorder="1" applyAlignment="1" applyProtection="1">
      <alignment wrapText="1"/>
    </xf>
    <xf numFmtId="0" fontId="5" fillId="0" borderId="38" xfId="1" applyFont="1" applyBorder="1" applyAlignment="1" applyProtection="1">
      <alignment horizontal="center" vertical="center" wrapText="1"/>
    </xf>
    <xf numFmtId="0" fontId="1" fillId="0" borderId="23" xfId="1" applyBorder="1" applyAlignment="1" applyProtection="1">
      <alignment wrapText="1"/>
    </xf>
    <xf numFmtId="0" fontId="1" fillId="0" borderId="24" xfId="1" applyBorder="1" applyAlignment="1" applyProtection="1">
      <alignment wrapText="1"/>
    </xf>
    <xf numFmtId="0" fontId="5" fillId="0" borderId="13" xfId="1" applyFont="1" applyBorder="1" applyAlignment="1" applyProtection="1">
      <alignment horizontal="center" vertical="center" wrapText="1"/>
    </xf>
    <xf numFmtId="0" fontId="1" fillId="0" borderId="10" xfId="1" applyBorder="1" applyAlignment="1" applyProtection="1">
      <alignment horizontal="center" vertical="center" wrapText="1"/>
    </xf>
    <xf numFmtId="0" fontId="1" fillId="0" borderId="12" xfId="1" applyBorder="1" applyAlignment="1" applyProtection="1"/>
    <xf numFmtId="0" fontId="5" fillId="0" borderId="28" xfId="1" applyFont="1" applyBorder="1" applyAlignment="1" applyProtection="1">
      <alignment horizontal="center" vertical="center" wrapText="1"/>
    </xf>
    <xf numFmtId="0" fontId="1" fillId="0" borderId="39" xfId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0" fontId="1" fillId="0" borderId="32" xfId="1" applyBorder="1" applyAlignment="1" applyProtection="1">
      <alignment horizontal="center" vertical="center" wrapText="1"/>
    </xf>
    <xf numFmtId="0" fontId="1" fillId="0" borderId="27" xfId="1" applyBorder="1" applyAlignment="1" applyProtection="1">
      <alignment horizontal="center" vertical="center" wrapText="1"/>
    </xf>
    <xf numFmtId="0" fontId="1" fillId="0" borderId="33" xfId="1" applyBorder="1" applyAlignment="1" applyProtection="1">
      <alignment horizontal="center" vertical="center" wrapText="1"/>
    </xf>
    <xf numFmtId="0" fontId="1" fillId="0" borderId="14" xfId="1" applyBorder="1" applyAlignment="1" applyProtection="1">
      <alignment horizontal="center" vertical="center" wrapText="1"/>
    </xf>
    <xf numFmtId="0" fontId="1" fillId="0" borderId="15" xfId="1" applyBorder="1" applyAlignment="1" applyProtection="1">
      <alignment horizontal="center" vertical="center" wrapText="1"/>
    </xf>
    <xf numFmtId="0" fontId="1" fillId="0" borderId="41" xfId="1" applyBorder="1" applyAlignment="1" applyProtection="1">
      <alignment horizontal="center" vertical="center" wrapText="1"/>
    </xf>
    <xf numFmtId="1" fontId="32" fillId="0" borderId="0" xfId="0" applyNumberFormat="1" applyFont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wrapText="1"/>
    </xf>
    <xf numFmtId="0" fontId="30" fillId="0" borderId="0" xfId="0" applyFont="1" applyFill="1" applyAlignment="1" applyProtection="1">
      <alignment horizontal="left" vertical="top" wrapText="1"/>
    </xf>
    <xf numFmtId="0" fontId="1" fillId="0" borderId="0" xfId="1" applyFont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8" fillId="0" borderId="10" xfId="0" applyFont="1" applyBorder="1" applyAlignment="1" applyProtection="1">
      <alignment horizontal="center" vertical="center"/>
    </xf>
    <xf numFmtId="0" fontId="38" fillId="0" borderId="12" xfId="0" applyFont="1" applyBorder="1" applyAlignment="1" applyProtection="1">
      <alignment horizontal="center" vertical="center"/>
    </xf>
    <xf numFmtId="0" fontId="38" fillId="0" borderId="11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NumberFormat="1" applyFont="1" applyAlignment="1" applyProtection="1">
      <alignment horizontal="center" vertical="center" wrapText="1"/>
    </xf>
    <xf numFmtId="0" fontId="5" fillId="0" borderId="9" xfId="0" applyFont="1" applyBorder="1" applyAlignment="1" applyProtection="1"/>
    <xf numFmtId="0" fontId="0" fillId="0" borderId="13" xfId="0" applyBorder="1" applyAlignment="1" applyProtection="1"/>
    <xf numFmtId="0" fontId="7" fillId="0" borderId="13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/>
    <xf numFmtId="0" fontId="0" fillId="0" borderId="42" xfId="0" applyBorder="1" applyAlignment="1" applyProtection="1"/>
    <xf numFmtId="0" fontId="0" fillId="0" borderId="19" xfId="0" applyBorder="1" applyAlignment="1" applyProtection="1">
      <alignment vertical="center"/>
    </xf>
    <xf numFmtId="1" fontId="5" fillId="0" borderId="9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wrapText="1"/>
    </xf>
    <xf numFmtId="1" fontId="5" fillId="0" borderId="10" xfId="0" applyNumberFormat="1" applyFont="1" applyBorder="1" applyAlignment="1" applyProtection="1">
      <alignment horizontal="center" vertical="center" wrapText="1" readingOrder="1"/>
    </xf>
    <xf numFmtId="0" fontId="0" fillId="0" borderId="11" xfId="0" applyBorder="1" applyAlignment="1" applyProtection="1">
      <alignment horizontal="center" vertical="center" wrapText="1" readingOrder="1"/>
    </xf>
    <xf numFmtId="0" fontId="5" fillId="0" borderId="12" xfId="0" applyFont="1" applyBorder="1" applyAlignment="1" applyProtection="1">
      <alignment horizontal="center" wrapText="1"/>
    </xf>
    <xf numFmtId="1" fontId="5" fillId="0" borderId="9" xfId="0" applyNumberFormat="1" applyFont="1" applyBorder="1" applyAlignment="1" applyProtection="1">
      <alignment horizontal="center" vertical="center" readingOrder="1"/>
    </xf>
    <xf numFmtId="0" fontId="5" fillId="0" borderId="13" xfId="0" applyFont="1" applyBorder="1" applyAlignment="1" applyProtection="1">
      <alignment horizontal="center" vertical="center" readingOrder="1"/>
    </xf>
    <xf numFmtId="0" fontId="0" fillId="0" borderId="19" xfId="0" applyBorder="1" applyAlignment="1" applyProtection="1">
      <alignment horizontal="center"/>
    </xf>
    <xf numFmtId="1" fontId="5" fillId="0" borderId="9" xfId="0" applyNumberFormat="1" applyFont="1" applyBorder="1" applyAlignment="1" applyProtection="1">
      <alignment horizontal="center" vertical="center" wrapText="1" readingOrder="1"/>
    </xf>
    <xf numFmtId="0" fontId="5" fillId="0" borderId="13" xfId="0" applyFont="1" applyBorder="1" applyAlignment="1" applyProtection="1">
      <alignment horizontal="center" vertical="center" wrapText="1" readingOrder="1"/>
    </xf>
    <xf numFmtId="0" fontId="5" fillId="0" borderId="10" xfId="0" applyFont="1" applyBorder="1" applyAlignment="1" applyProtection="1">
      <alignment horizontal="center" vertical="center" wrapText="1" readingOrder="1"/>
    </xf>
    <xf numFmtId="0" fontId="5" fillId="0" borderId="12" xfId="0" applyFont="1" applyBorder="1" applyAlignment="1" applyProtection="1">
      <alignment horizontal="center" vertical="center" wrapText="1" readingOrder="1"/>
    </xf>
    <xf numFmtId="0" fontId="5" fillId="0" borderId="11" xfId="0" applyFont="1" applyBorder="1" applyAlignment="1" applyProtection="1">
      <alignment horizontal="center"/>
    </xf>
    <xf numFmtId="1" fontId="5" fillId="0" borderId="13" xfId="0" applyNumberFormat="1" applyFont="1" applyBorder="1" applyAlignment="1" applyProtection="1">
      <alignment horizontal="center" vertical="center" wrapText="1"/>
    </xf>
    <xf numFmtId="1" fontId="5" fillId="0" borderId="19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 readingOrder="1"/>
    </xf>
    <xf numFmtId="0" fontId="5" fillId="0" borderId="20" xfId="0" applyFont="1" applyBorder="1" applyAlignment="1" applyProtection="1">
      <alignment horizontal="center" vertical="center" wrapText="1" readingOrder="1"/>
    </xf>
    <xf numFmtId="0" fontId="5" fillId="0" borderId="47" xfId="0" applyFont="1" applyBorder="1" applyAlignment="1" applyProtection="1">
      <alignment horizontal="center" vertical="center" wrapText="1" readingOrder="1"/>
    </xf>
    <xf numFmtId="0" fontId="5" fillId="0" borderId="36" xfId="0" applyFont="1" applyBorder="1" applyAlignment="1" applyProtection="1">
      <alignment horizontal="center" vertical="center" wrapText="1" readingOrder="1"/>
    </xf>
    <xf numFmtId="0" fontId="5" fillId="0" borderId="14" xfId="0" applyFont="1" applyBorder="1" applyAlignment="1" applyProtection="1">
      <alignment horizontal="center" vertical="center" wrapText="1" readingOrder="1"/>
    </xf>
    <xf numFmtId="0" fontId="5" fillId="0" borderId="41" xfId="0" applyFont="1" applyBorder="1" applyAlignment="1" applyProtection="1">
      <alignment horizontal="center" vertical="center" wrapText="1" readingOrder="1"/>
    </xf>
    <xf numFmtId="1" fontId="17" fillId="0" borderId="9" xfId="8" applyNumberFormat="1" applyFont="1" applyBorder="1" applyAlignment="1" applyProtection="1">
      <alignment horizontal="center" vertical="center"/>
    </xf>
    <xf numFmtId="0" fontId="5" fillId="0" borderId="13" xfId="8" applyBorder="1" applyAlignment="1">
      <alignment horizontal="center" vertical="center"/>
    </xf>
    <xf numFmtId="0" fontId="5" fillId="0" borderId="19" xfId="8" applyBorder="1" applyAlignment="1">
      <alignment horizontal="center" vertical="center"/>
    </xf>
    <xf numFmtId="1" fontId="17" fillId="0" borderId="9" xfId="8" applyNumberFormat="1" applyFont="1" applyBorder="1" applyAlignment="1" applyProtection="1">
      <alignment horizontal="center" vertical="center" wrapText="1"/>
    </xf>
    <xf numFmtId="0" fontId="5" fillId="0" borderId="13" xfId="8" applyBorder="1" applyAlignment="1">
      <alignment horizontal="center" vertical="center" wrapText="1"/>
    </xf>
    <xf numFmtId="0" fontId="5" fillId="0" borderId="19" xfId="8" applyBorder="1" applyAlignment="1">
      <alignment horizontal="center" vertical="center" wrapText="1"/>
    </xf>
    <xf numFmtId="0" fontId="17" fillId="0" borderId="10" xfId="8" applyFont="1" applyBorder="1" applyAlignment="1" applyProtection="1">
      <alignment horizontal="center"/>
    </xf>
    <xf numFmtId="0" fontId="5" fillId="0" borderId="12" xfId="8" applyBorder="1" applyAlignment="1">
      <alignment horizontal="center"/>
    </xf>
    <xf numFmtId="0" fontId="5" fillId="0" borderId="11" xfId="8" applyBorder="1" applyAlignment="1">
      <alignment horizontal="center"/>
    </xf>
    <xf numFmtId="0" fontId="17" fillId="0" borderId="10" xfId="7" applyFont="1" applyBorder="1" applyAlignment="1" applyProtection="1">
      <alignment horizontal="center" vertical="center"/>
    </xf>
    <xf numFmtId="0" fontId="5" fillId="0" borderId="12" xfId="7" applyBorder="1" applyAlignment="1">
      <alignment horizontal="center" vertical="center"/>
    </xf>
    <xf numFmtId="0" fontId="5" fillId="0" borderId="11" xfId="7" applyBorder="1" applyAlignment="1">
      <alignment horizontal="center" vertical="center"/>
    </xf>
    <xf numFmtId="0" fontId="17" fillId="0" borderId="9" xfId="8" applyFont="1" applyBorder="1" applyAlignment="1" applyProtection="1">
      <alignment horizontal="center" vertical="center"/>
    </xf>
    <xf numFmtId="0" fontId="17" fillId="0" borderId="35" xfId="8" applyFont="1" applyBorder="1" applyAlignment="1" applyProtection="1">
      <alignment horizontal="center" vertical="center"/>
    </xf>
    <xf numFmtId="0" fontId="5" fillId="0" borderId="40" xfId="8" applyBorder="1" applyAlignment="1">
      <alignment horizontal="center" vertical="center"/>
    </xf>
    <xf numFmtId="0" fontId="17" fillId="0" borderId="9" xfId="7" applyFont="1" applyBorder="1" applyAlignment="1" applyProtection="1">
      <alignment horizontal="center" vertical="center"/>
    </xf>
    <xf numFmtId="0" fontId="5" fillId="0" borderId="19" xfId="7" applyBorder="1" applyAlignment="1">
      <alignment horizontal="center" vertical="center"/>
    </xf>
    <xf numFmtId="0" fontId="17" fillId="0" borderId="35" xfId="7" applyFont="1" applyBorder="1" applyAlignment="1" applyProtection="1">
      <alignment horizontal="center" vertical="center"/>
    </xf>
    <xf numFmtId="0" fontId="5" fillId="0" borderId="40" xfId="7" applyBorder="1" applyAlignment="1">
      <alignment horizontal="center" vertical="center"/>
    </xf>
  </cellXfs>
  <cellStyles count="9">
    <cellStyle name="Normal 2" xfId="2"/>
    <cellStyle name="Нормален" xfId="0" builtinId="0"/>
    <cellStyle name="Нормален 2" xfId="1"/>
    <cellStyle name="Нормален 2 2" xfId="8"/>
    <cellStyle name="Нормален 3" xfId="5"/>
    <cellStyle name="Нормален 3 2" xfId="7"/>
    <cellStyle name="Нормален 4" xfId="4"/>
    <cellStyle name="Процент" xfId="3" builtinId="5"/>
    <cellStyle name="Процент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J12" sqref="J12"/>
    </sheetView>
  </sheetViews>
  <sheetFormatPr defaultRowHeight="15" x14ac:dyDescent="0.25"/>
  <sheetData>
    <row r="2" spans="1:6" ht="15.75" x14ac:dyDescent="0.25">
      <c r="A2" s="479" t="s">
        <v>1477</v>
      </c>
      <c r="B2" s="479"/>
      <c r="C2" s="479"/>
      <c r="D2" s="479"/>
      <c r="E2" s="479"/>
      <c r="F2" s="479"/>
    </row>
    <row r="3" spans="1:6" ht="15.75" x14ac:dyDescent="0.25">
      <c r="A3" s="479" t="s">
        <v>1470</v>
      </c>
      <c r="B3" s="479"/>
      <c r="C3" s="479"/>
      <c r="D3" s="479"/>
      <c r="E3" s="479"/>
      <c r="F3" s="479"/>
    </row>
    <row r="4" spans="1:6" ht="15.75" x14ac:dyDescent="0.25">
      <c r="A4" s="479" t="s">
        <v>1471</v>
      </c>
      <c r="B4" s="479"/>
      <c r="C4" s="479"/>
      <c r="D4" s="479"/>
      <c r="E4" s="479"/>
      <c r="F4" s="479"/>
    </row>
    <row r="5" spans="1:6" ht="15.75" x14ac:dyDescent="0.25">
      <c r="A5" s="479" t="s">
        <v>1472</v>
      </c>
      <c r="B5" s="479"/>
      <c r="C5" s="479"/>
      <c r="D5" s="479"/>
      <c r="E5" s="479"/>
      <c r="F5" s="479"/>
    </row>
    <row r="6" spans="1:6" ht="15.75" x14ac:dyDescent="0.25">
      <c r="A6" s="479" t="s">
        <v>1473</v>
      </c>
      <c r="B6" s="479"/>
      <c r="C6" s="479"/>
      <c r="D6" s="479"/>
      <c r="E6" s="479"/>
      <c r="F6" s="479"/>
    </row>
    <row r="7" spans="1:6" ht="15.75" x14ac:dyDescent="0.25">
      <c r="A7" s="479" t="s">
        <v>1474</v>
      </c>
      <c r="B7" s="479"/>
      <c r="C7" s="479"/>
      <c r="D7" s="479"/>
      <c r="E7" s="479"/>
      <c r="F7" s="479"/>
    </row>
    <row r="8" spans="1:6" ht="15.75" x14ac:dyDescent="0.25">
      <c r="A8" s="479" t="s">
        <v>1475</v>
      </c>
      <c r="B8" s="479"/>
      <c r="C8" s="479"/>
      <c r="D8" s="479"/>
      <c r="E8" s="479"/>
      <c r="F8" s="479"/>
    </row>
    <row r="9" spans="1:6" ht="15.75" x14ac:dyDescent="0.25">
      <c r="A9" s="479" t="s">
        <v>1479</v>
      </c>
      <c r="B9" s="479"/>
      <c r="C9" s="479"/>
      <c r="D9" s="479"/>
      <c r="E9" s="479"/>
      <c r="F9" s="479"/>
    </row>
    <row r="10" spans="1:6" ht="15.75" x14ac:dyDescent="0.25">
      <c r="A10" s="479" t="s">
        <v>1476</v>
      </c>
      <c r="B10" s="479"/>
      <c r="C10" s="479"/>
      <c r="D10" s="479"/>
      <c r="E10" s="479"/>
      <c r="F10" s="479"/>
    </row>
    <row r="11" spans="1:6" ht="15.75" x14ac:dyDescent="0.25">
      <c r="A11" s="479" t="s">
        <v>1478</v>
      </c>
      <c r="B11" s="479"/>
      <c r="C11" s="479"/>
      <c r="D11" s="479"/>
      <c r="E11" s="479"/>
      <c r="F11" s="479"/>
    </row>
    <row r="12" spans="1:6" ht="15.75" x14ac:dyDescent="0.25">
      <c r="A12" s="479"/>
      <c r="B12" s="479"/>
      <c r="C12" s="479"/>
      <c r="D12" s="479"/>
      <c r="E12" s="479"/>
      <c r="F12" s="479"/>
    </row>
    <row r="13" spans="1:6" ht="15.75" x14ac:dyDescent="0.25">
      <c r="A13" s="479"/>
      <c r="B13" s="479"/>
      <c r="C13" s="479"/>
      <c r="D13" s="479"/>
      <c r="E13" s="479"/>
      <c r="F13" s="47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1" workbookViewId="0">
      <selection activeCell="K48" sqref="K48"/>
    </sheetView>
  </sheetViews>
  <sheetFormatPr defaultRowHeight="15" x14ac:dyDescent="0.25"/>
  <cols>
    <col min="1" max="1" width="2.140625" customWidth="1"/>
    <col min="2" max="2" width="35.28515625" customWidth="1"/>
    <col min="3" max="3" width="4.85546875" customWidth="1"/>
    <col min="4" max="4" width="9.7109375" customWidth="1"/>
    <col min="5" max="5" width="11.5703125" customWidth="1"/>
    <col min="6" max="6" width="10" customWidth="1"/>
    <col min="7" max="7" width="9.5703125" customWidth="1"/>
    <col min="8" max="8" width="14.28515625" customWidth="1"/>
    <col min="9" max="9" width="12" customWidth="1"/>
  </cols>
  <sheetData>
    <row r="1" spans="1:15" x14ac:dyDescent="0.25">
      <c r="B1" s="872" t="s">
        <v>1393</v>
      </c>
      <c r="C1" s="797"/>
      <c r="D1" s="797"/>
      <c r="E1" s="797"/>
      <c r="F1" s="797"/>
      <c r="G1" s="797"/>
      <c r="H1" s="797"/>
    </row>
    <row r="2" spans="1:15" ht="15.75" x14ac:dyDescent="0.25">
      <c r="A2" s="15"/>
      <c r="B2" s="19"/>
      <c r="C2" s="19"/>
      <c r="D2" s="17"/>
      <c r="E2" s="17"/>
      <c r="F2" s="17"/>
      <c r="G2" s="17"/>
      <c r="H2" s="17"/>
      <c r="I2" s="67"/>
      <c r="J2" s="67"/>
      <c r="K2" s="17"/>
      <c r="L2" s="17"/>
      <c r="M2" s="17"/>
      <c r="N2" s="17"/>
      <c r="O2" s="560"/>
    </row>
    <row r="3" spans="1:15" ht="15.75" x14ac:dyDescent="0.25">
      <c r="A3" s="38"/>
      <c r="B3" s="19" t="s">
        <v>1</v>
      </c>
      <c r="C3" s="19"/>
      <c r="D3" s="17"/>
      <c r="E3" s="17"/>
      <c r="F3" s="17"/>
      <c r="G3" s="17"/>
      <c r="H3" s="17"/>
      <c r="I3" s="67"/>
      <c r="J3" s="600"/>
      <c r="K3" s="17"/>
      <c r="L3" s="17"/>
      <c r="M3" s="17"/>
      <c r="N3" s="17"/>
      <c r="O3" s="560"/>
    </row>
    <row r="4" spans="1:15" ht="16.5" thickBot="1" x14ac:dyDescent="0.3">
      <c r="A4" s="38"/>
      <c r="B4" s="17"/>
      <c r="C4" s="17"/>
      <c r="D4" s="17"/>
      <c r="E4" s="17"/>
      <c r="F4" s="17"/>
      <c r="G4" s="17"/>
      <c r="H4" s="17"/>
      <c r="I4" s="67"/>
      <c r="J4" s="601"/>
      <c r="K4" s="55"/>
      <c r="L4" s="55"/>
      <c r="M4" s="196"/>
      <c r="N4" s="562"/>
      <c r="O4" s="560"/>
    </row>
    <row r="5" spans="1:15" ht="16.5" thickBot="1" x14ac:dyDescent="0.3">
      <c r="A5" s="38"/>
      <c r="B5" s="873"/>
      <c r="C5" s="740" t="s">
        <v>239</v>
      </c>
      <c r="D5" s="787" t="s">
        <v>1369</v>
      </c>
      <c r="E5" s="891"/>
      <c r="F5" s="787" t="s">
        <v>4</v>
      </c>
      <c r="G5" s="788"/>
      <c r="H5" s="891"/>
      <c r="I5" s="67"/>
      <c r="J5" s="68"/>
      <c r="K5" s="39"/>
      <c r="L5" s="39"/>
      <c r="M5" s="39"/>
      <c r="N5" s="39"/>
      <c r="O5" s="560"/>
    </row>
    <row r="6" spans="1:15" ht="16.5" thickBot="1" x14ac:dyDescent="0.3">
      <c r="A6" s="38"/>
      <c r="B6" s="874"/>
      <c r="C6" s="718"/>
      <c r="D6" s="857" t="s">
        <v>1370</v>
      </c>
      <c r="E6" s="740" t="s">
        <v>1371</v>
      </c>
      <c r="F6" s="879" t="s">
        <v>5</v>
      </c>
      <c r="G6" s="767" t="s">
        <v>6</v>
      </c>
      <c r="H6" s="880"/>
      <c r="I6" s="67"/>
      <c r="J6" s="68"/>
      <c r="K6" s="39"/>
      <c r="L6" s="39"/>
      <c r="M6" s="39"/>
      <c r="N6" s="39"/>
      <c r="O6" s="560"/>
    </row>
    <row r="7" spans="1:15" ht="45.75" thickBot="1" x14ac:dyDescent="0.3">
      <c r="A7" s="38"/>
      <c r="B7" s="791"/>
      <c r="C7" s="874"/>
      <c r="D7" s="877"/>
      <c r="E7" s="878"/>
      <c r="F7" s="874"/>
      <c r="G7" s="561" t="s">
        <v>302</v>
      </c>
      <c r="H7" s="343" t="s">
        <v>1372</v>
      </c>
      <c r="I7" s="67"/>
      <c r="J7" s="68"/>
      <c r="K7" s="39"/>
      <c r="L7" s="39"/>
      <c r="M7" s="39"/>
      <c r="N7" s="39"/>
      <c r="O7" s="560"/>
    </row>
    <row r="8" spans="1:15" ht="16.5" thickBot="1" x14ac:dyDescent="0.3">
      <c r="A8" s="38"/>
      <c r="B8" s="389" t="s">
        <v>26</v>
      </c>
      <c r="C8" s="23" t="s">
        <v>27</v>
      </c>
      <c r="D8" s="23">
        <v>1</v>
      </c>
      <c r="E8" s="23">
        <v>2</v>
      </c>
      <c r="F8" s="23">
        <v>3</v>
      </c>
      <c r="G8" s="110">
        <v>4</v>
      </c>
      <c r="H8" s="110">
        <v>5</v>
      </c>
      <c r="I8" s="67"/>
      <c r="J8" s="68"/>
      <c r="K8" s="39"/>
      <c r="L8" s="39"/>
      <c r="M8" s="39"/>
      <c r="N8" s="39"/>
      <c r="O8" s="560"/>
    </row>
    <row r="9" spans="1:15" ht="15.75" x14ac:dyDescent="0.25">
      <c r="A9" s="38"/>
      <c r="B9" s="563" t="s">
        <v>1373</v>
      </c>
      <c r="C9" s="27" t="s">
        <v>247</v>
      </c>
      <c r="D9" s="565"/>
      <c r="E9" s="566"/>
      <c r="F9" s="567"/>
      <c r="G9" s="567"/>
      <c r="H9" s="568"/>
      <c r="I9" s="67"/>
      <c r="J9" s="68"/>
      <c r="K9" s="39"/>
      <c r="L9" s="39"/>
      <c r="M9" s="39"/>
      <c r="N9" s="39"/>
      <c r="O9" s="560"/>
    </row>
    <row r="10" spans="1:15" ht="20.25" customHeight="1" x14ac:dyDescent="0.25">
      <c r="A10" s="38"/>
      <c r="B10" s="602" t="s">
        <v>1374</v>
      </c>
      <c r="C10" s="71" t="s">
        <v>248</v>
      </c>
      <c r="D10" s="603"/>
      <c r="E10" s="604"/>
      <c r="F10" s="605"/>
      <c r="G10" s="605"/>
      <c r="H10" s="606"/>
      <c r="I10" s="67"/>
      <c r="J10" s="68"/>
      <c r="K10" s="39"/>
      <c r="L10" s="39"/>
      <c r="M10" s="39"/>
      <c r="N10" s="39"/>
      <c r="O10" s="560"/>
    </row>
    <row r="11" spans="1:15" ht="15.75" x14ac:dyDescent="0.25">
      <c r="A11" s="38"/>
      <c r="B11" s="582" t="s">
        <v>96</v>
      </c>
      <c r="C11" s="81" t="s">
        <v>249</v>
      </c>
      <c r="D11" s="577"/>
      <c r="E11" s="578"/>
      <c r="F11" s="579"/>
      <c r="G11" s="579"/>
      <c r="H11" s="580"/>
      <c r="I11" s="67"/>
      <c r="J11" s="68"/>
      <c r="K11" s="39"/>
      <c r="L11" s="39"/>
      <c r="M11" s="39"/>
      <c r="N11" s="39"/>
      <c r="O11" s="560"/>
    </row>
    <row r="12" spans="1:15" ht="28.5" customHeight="1" x14ac:dyDescent="0.25">
      <c r="A12" s="38"/>
      <c r="B12" s="582" t="s">
        <v>1394</v>
      </c>
      <c r="C12" s="81" t="s">
        <v>250</v>
      </c>
      <c r="D12" s="577"/>
      <c r="E12" s="578"/>
      <c r="F12" s="579"/>
      <c r="G12" s="579"/>
      <c r="H12" s="580"/>
      <c r="I12" s="67"/>
      <c r="J12" s="68"/>
      <c r="K12" s="39"/>
      <c r="L12" s="39"/>
      <c r="M12" s="39"/>
      <c r="N12" s="39"/>
      <c r="O12" s="560"/>
    </row>
    <row r="13" spans="1:15" ht="15.75" x14ac:dyDescent="0.25">
      <c r="A13" s="38"/>
      <c r="B13" s="582" t="s">
        <v>216</v>
      </c>
      <c r="C13" s="81" t="s">
        <v>251</v>
      </c>
      <c r="D13" s="577"/>
      <c r="E13" s="578"/>
      <c r="F13" s="579"/>
      <c r="G13" s="579"/>
      <c r="H13" s="580"/>
      <c r="I13" s="67"/>
      <c r="J13" s="68"/>
      <c r="K13" s="39"/>
      <c r="L13" s="39"/>
      <c r="M13" s="39"/>
      <c r="N13" s="39"/>
      <c r="O13" s="560"/>
    </row>
    <row r="14" spans="1:15" ht="30.75" x14ac:dyDescent="0.25">
      <c r="A14" s="18"/>
      <c r="B14" s="607" t="s">
        <v>313</v>
      </c>
      <c r="C14" s="71" t="s">
        <v>253</v>
      </c>
      <c r="D14" s="603"/>
      <c r="E14" s="604"/>
      <c r="F14" s="605"/>
      <c r="G14" s="605"/>
      <c r="H14" s="584"/>
      <c r="I14" s="67"/>
      <c r="J14" s="67"/>
      <c r="K14" s="17"/>
      <c r="L14" s="17"/>
      <c r="M14" s="17"/>
    </row>
    <row r="15" spans="1:15" ht="15.75" x14ac:dyDescent="0.25">
      <c r="A15" s="19"/>
      <c r="B15" s="582" t="s">
        <v>196</v>
      </c>
      <c r="C15" s="81" t="s">
        <v>254</v>
      </c>
      <c r="D15" s="577"/>
      <c r="E15" s="578"/>
      <c r="F15" s="579"/>
      <c r="G15" s="579"/>
      <c r="H15" s="584"/>
      <c r="I15" s="67"/>
      <c r="J15" s="600"/>
      <c r="K15" s="17"/>
      <c r="L15" s="17"/>
      <c r="M15" s="17"/>
    </row>
    <row r="16" spans="1:15" ht="15.75" x14ac:dyDescent="0.25">
      <c r="A16" s="19"/>
      <c r="B16" s="608"/>
      <c r="C16" s="609"/>
      <c r="D16" s="610"/>
      <c r="E16" s="611"/>
      <c r="F16" s="611"/>
      <c r="G16" s="611"/>
      <c r="H16" s="611"/>
      <c r="I16" s="611"/>
      <c r="J16" s="611"/>
      <c r="K16" s="591"/>
      <c r="L16" s="33" t="str">
        <f>IF(D16=E16+G16+I16,"","грешка")</f>
        <v/>
      </c>
      <c r="M16" s="39" t="str">
        <f>IF(E16&lt;F16,"грешка","")</f>
        <v/>
      </c>
      <c r="N16" s="39" t="str">
        <f>IF(G16&lt;H16,"грешка","")</f>
        <v/>
      </c>
      <c r="O16" s="39" t="str">
        <f>IF(I16&lt;J16,"грешка","")</f>
        <v/>
      </c>
    </row>
    <row r="17" spans="2:9" ht="15.75" x14ac:dyDescent="0.25">
      <c r="B17" s="19" t="s">
        <v>1377</v>
      </c>
      <c r="C17" s="19"/>
      <c r="D17" s="17"/>
      <c r="E17" s="17"/>
      <c r="F17" s="17"/>
    </row>
    <row r="18" spans="2:9" ht="16.5" thickBot="1" x14ac:dyDescent="0.3">
      <c r="B18" s="17"/>
      <c r="C18" s="17"/>
      <c r="D18" s="17"/>
      <c r="E18" s="17"/>
      <c r="F18" s="17"/>
    </row>
    <row r="19" spans="2:9" ht="16.5" thickBot="1" x14ac:dyDescent="0.3">
      <c r="B19" s="784"/>
      <c r="C19" s="740" t="s">
        <v>239</v>
      </c>
      <c r="D19" s="787" t="s">
        <v>1395</v>
      </c>
      <c r="E19" s="788"/>
      <c r="F19" s="790"/>
    </row>
    <row r="20" spans="2:9" ht="15.75" thickBot="1" x14ac:dyDescent="0.3">
      <c r="B20" s="785"/>
      <c r="C20" s="741"/>
      <c r="D20" s="729" t="s">
        <v>302</v>
      </c>
      <c r="E20" s="767" t="s">
        <v>1379</v>
      </c>
      <c r="F20" s="769"/>
    </row>
    <row r="21" spans="2:9" ht="45.75" thickBot="1" x14ac:dyDescent="0.3">
      <c r="B21" s="786"/>
      <c r="C21" s="718"/>
      <c r="D21" s="886"/>
      <c r="E21" s="343" t="s">
        <v>304</v>
      </c>
      <c r="F21" s="343" t="s">
        <v>1380</v>
      </c>
    </row>
    <row r="22" spans="2:9" ht="15.75" thickBot="1" x14ac:dyDescent="0.3">
      <c r="B22" s="25" t="s">
        <v>26</v>
      </c>
      <c r="C22" s="23" t="s">
        <v>27</v>
      </c>
      <c r="D22" s="24">
        <v>1</v>
      </c>
      <c r="E22" s="24">
        <v>2</v>
      </c>
      <c r="F22" s="24">
        <v>3</v>
      </c>
    </row>
    <row r="23" spans="2:9" ht="15.75" x14ac:dyDescent="0.25">
      <c r="B23" s="111" t="s">
        <v>1396</v>
      </c>
      <c r="C23" s="27" t="s">
        <v>247</v>
      </c>
      <c r="D23" s="586"/>
      <c r="E23" s="567"/>
      <c r="F23" s="568"/>
    </row>
    <row r="24" spans="2:9" ht="15.75" x14ac:dyDescent="0.25">
      <c r="B24" s="120" t="s">
        <v>96</v>
      </c>
      <c r="C24" s="81" t="s">
        <v>248</v>
      </c>
      <c r="D24" s="588"/>
      <c r="E24" s="579"/>
      <c r="F24" s="580"/>
    </row>
    <row r="25" spans="2:9" ht="16.5" thickBot="1" x14ac:dyDescent="0.3">
      <c r="B25" s="125" t="s">
        <v>564</v>
      </c>
      <c r="C25" s="30" t="s">
        <v>249</v>
      </c>
      <c r="D25" s="612"/>
      <c r="E25" s="613"/>
      <c r="F25" s="614"/>
    </row>
    <row r="27" spans="2:9" ht="15.75" x14ac:dyDescent="0.25">
      <c r="B27" s="19" t="s">
        <v>1397</v>
      </c>
      <c r="C27" s="19"/>
      <c r="D27" s="17"/>
      <c r="E27" s="17"/>
      <c r="F27" s="17"/>
      <c r="G27" s="17"/>
      <c r="H27" s="17"/>
      <c r="I27" s="17"/>
    </row>
    <row r="28" spans="2:9" ht="16.5" thickBot="1" x14ac:dyDescent="0.3">
      <c r="B28" s="17"/>
      <c r="C28" s="17"/>
      <c r="D28" s="17"/>
      <c r="E28" s="17"/>
      <c r="F28" s="19"/>
      <c r="G28" s="17"/>
      <c r="H28" s="17"/>
      <c r="I28" s="17"/>
    </row>
    <row r="29" spans="2:9" ht="15.75" thickBot="1" x14ac:dyDescent="0.3">
      <c r="B29" s="884"/>
      <c r="C29" s="740" t="s">
        <v>239</v>
      </c>
      <c r="D29" s="887" t="s">
        <v>1398</v>
      </c>
      <c r="E29" s="889" t="s">
        <v>329</v>
      </c>
      <c r="F29" s="890"/>
      <c r="G29" s="721"/>
      <c r="H29" s="721"/>
      <c r="I29" s="722"/>
    </row>
    <row r="30" spans="2:9" ht="45.75" thickBot="1" x14ac:dyDescent="0.3">
      <c r="B30" s="885"/>
      <c r="C30" s="718"/>
      <c r="D30" s="888"/>
      <c r="E30" s="615" t="s">
        <v>1399</v>
      </c>
      <c r="F30" s="615" t="s">
        <v>1400</v>
      </c>
      <c r="G30" s="615" t="s">
        <v>1401</v>
      </c>
      <c r="H30" s="615" t="s">
        <v>1402</v>
      </c>
      <c r="I30" s="615" t="s">
        <v>490</v>
      </c>
    </row>
    <row r="31" spans="2:9" ht="15.75" thickBot="1" x14ac:dyDescent="0.3">
      <c r="B31" s="594" t="s">
        <v>26</v>
      </c>
      <c r="C31" s="249" t="s">
        <v>27</v>
      </c>
      <c r="D31" s="616">
        <v>1</v>
      </c>
      <c r="E31" s="617">
        <v>2</v>
      </c>
      <c r="F31" s="618">
        <v>3</v>
      </c>
      <c r="G31" s="617">
        <v>4</v>
      </c>
      <c r="H31" s="618">
        <v>5</v>
      </c>
      <c r="I31" s="619">
        <v>6</v>
      </c>
    </row>
    <row r="32" spans="2:9" ht="15.75" x14ac:dyDescent="0.25">
      <c r="B32" s="620" t="s">
        <v>1403</v>
      </c>
      <c r="C32" s="27" t="s">
        <v>247</v>
      </c>
      <c r="D32" s="621"/>
      <c r="E32" s="622"/>
      <c r="F32" s="622"/>
      <c r="G32" s="622"/>
      <c r="H32" s="623"/>
      <c r="I32" s="624"/>
    </row>
    <row r="33" spans="2:9" ht="15.75" x14ac:dyDescent="0.25">
      <c r="B33" s="625" t="s">
        <v>1404</v>
      </c>
      <c r="C33" s="81" t="s">
        <v>248</v>
      </c>
      <c r="D33" s="588"/>
      <c r="E33" s="579"/>
      <c r="F33" s="579"/>
      <c r="G33" s="579"/>
      <c r="H33" s="626"/>
      <c r="I33" s="580"/>
    </row>
    <row r="34" spans="2:9" ht="15.75" x14ac:dyDescent="0.25">
      <c r="B34" s="625" t="s">
        <v>1405</v>
      </c>
      <c r="C34" s="81" t="s">
        <v>249</v>
      </c>
      <c r="D34" s="588"/>
      <c r="E34" s="579"/>
      <c r="F34" s="579"/>
      <c r="G34" s="579"/>
      <c r="H34" s="626"/>
      <c r="I34" s="580"/>
    </row>
    <row r="35" spans="2:9" ht="15.75" x14ac:dyDescent="0.25">
      <c r="B35" s="625" t="s">
        <v>1406</v>
      </c>
      <c r="C35" s="81" t="s">
        <v>250</v>
      </c>
      <c r="D35" s="588"/>
      <c r="E35" s="579"/>
      <c r="F35" s="579"/>
      <c r="G35" s="579"/>
      <c r="H35" s="626"/>
      <c r="I35" s="580"/>
    </row>
    <row r="36" spans="2:9" ht="15.75" x14ac:dyDescent="0.25">
      <c r="B36" s="625" t="s">
        <v>1407</v>
      </c>
      <c r="C36" s="81" t="s">
        <v>251</v>
      </c>
      <c r="D36" s="588"/>
      <c r="E36" s="579"/>
      <c r="F36" s="579"/>
      <c r="G36" s="579"/>
      <c r="H36" s="626"/>
      <c r="I36" s="580"/>
    </row>
    <row r="37" spans="2:9" ht="16.5" thickBot="1" x14ac:dyDescent="0.3">
      <c r="B37" s="260" t="s">
        <v>564</v>
      </c>
      <c r="C37" s="30" t="s">
        <v>252</v>
      </c>
      <c r="D37" s="612"/>
      <c r="E37" s="613"/>
      <c r="F37" s="613"/>
      <c r="G37" s="613"/>
      <c r="H37" s="627"/>
      <c r="I37" s="614"/>
    </row>
  </sheetData>
  <mergeCells count="18">
    <mergeCell ref="D20:D21"/>
    <mergeCell ref="E20:F20"/>
    <mergeCell ref="B29:B30"/>
    <mergeCell ref="C29:C30"/>
    <mergeCell ref="D29:D30"/>
    <mergeCell ref="E29:I29"/>
    <mergeCell ref="B1:H1"/>
    <mergeCell ref="B5:B7"/>
    <mergeCell ref="C5:C7"/>
    <mergeCell ref="D5:E5"/>
    <mergeCell ref="F5:H5"/>
    <mergeCell ref="D6:D7"/>
    <mergeCell ref="E6:E7"/>
    <mergeCell ref="F6:F7"/>
    <mergeCell ref="G6:H6"/>
    <mergeCell ref="B19:B21"/>
    <mergeCell ref="C19:C21"/>
    <mergeCell ref="D19:F19"/>
  </mergeCells>
  <dataValidations count="3">
    <dataValidation type="decimal" operator="greaterThanOrEqual" allowBlank="1" showInputMessage="1" showErrorMessage="1" error="Непозволена стойност или неправилно използване на клавиша &quot;space&quot;!" sqref="D9:E15">
      <formula1>0</formula1>
    </dataValidation>
    <dataValidation type="whole" operator="greaterThan" allowBlank="1" showInputMessage="1" showErrorMessage="1" error="Непозволена стойност или неправилно използване на клавиша &quot;space&quot;!" sqref="D23:F25">
      <formula1>0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D16:J16 D32:I37 F9:H15">
      <formula1>0</formula1>
    </dataValidation>
  </dataValidations>
  <pageMargins left="0.11811023622047245" right="0.11811023622047245" top="0.15748031496062992" bottom="0.15748031496062992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8"/>
  <sheetViews>
    <sheetView workbookViewId="0">
      <selection activeCell="A25" sqref="A25:XFD25"/>
    </sheetView>
  </sheetViews>
  <sheetFormatPr defaultRowHeight="15" x14ac:dyDescent="0.25"/>
  <cols>
    <col min="1" max="1" width="2.140625" customWidth="1"/>
    <col min="2" max="2" width="36.85546875" customWidth="1"/>
    <col min="3" max="3" width="4.85546875" customWidth="1"/>
    <col min="4" max="4" width="14.140625" customWidth="1"/>
    <col min="5" max="5" width="11.5703125" customWidth="1"/>
    <col min="6" max="6" width="10" customWidth="1"/>
    <col min="7" max="7" width="9.5703125" customWidth="1"/>
    <col min="8" max="8" width="14.28515625" customWidth="1"/>
    <col min="9" max="9" width="12" customWidth="1"/>
    <col min="11" max="11" width="10.42578125" customWidth="1"/>
  </cols>
  <sheetData>
    <row r="1" spans="2:8" ht="27" customHeight="1" x14ac:dyDescent="0.25">
      <c r="B1" s="894" t="s">
        <v>1408</v>
      </c>
      <c r="C1" s="895"/>
      <c r="D1" s="895"/>
      <c r="E1" s="895"/>
      <c r="F1" s="895"/>
      <c r="G1" s="895"/>
      <c r="H1" s="895"/>
    </row>
    <row r="2" spans="2:8" ht="15.75" x14ac:dyDescent="0.25">
      <c r="B2" s="19"/>
      <c r="C2" s="19"/>
      <c r="D2" s="17"/>
      <c r="E2" s="17"/>
      <c r="F2" s="17"/>
      <c r="G2" s="17"/>
      <c r="H2" s="17"/>
    </row>
    <row r="3" spans="2:8" ht="15.75" x14ac:dyDescent="0.25">
      <c r="B3" s="19" t="s">
        <v>1</v>
      </c>
      <c r="C3" s="19"/>
      <c r="D3" s="17"/>
      <c r="E3" s="17"/>
      <c r="F3" s="17"/>
      <c r="G3" s="17"/>
      <c r="H3" s="17"/>
    </row>
    <row r="4" spans="2:8" ht="16.5" thickBot="1" x14ac:dyDescent="0.3">
      <c r="B4" s="17"/>
      <c r="C4" s="17"/>
      <c r="D4" s="17"/>
      <c r="E4" s="17"/>
      <c r="F4" s="17"/>
      <c r="G4" s="17"/>
      <c r="H4" s="17"/>
    </row>
    <row r="5" spans="2:8" ht="16.5" thickBot="1" x14ac:dyDescent="0.3">
      <c r="B5" s="873"/>
      <c r="C5" s="740" t="s">
        <v>338</v>
      </c>
      <c r="D5" s="787" t="s">
        <v>1369</v>
      </c>
      <c r="E5" s="891"/>
      <c r="F5" s="787" t="s">
        <v>4</v>
      </c>
      <c r="G5" s="788"/>
      <c r="H5" s="891"/>
    </row>
    <row r="6" spans="2:8" ht="16.5" thickBot="1" x14ac:dyDescent="0.3">
      <c r="B6" s="874"/>
      <c r="C6" s="718"/>
      <c r="D6" s="857" t="s">
        <v>1370</v>
      </c>
      <c r="E6" s="740" t="s">
        <v>1371</v>
      </c>
      <c r="F6" s="879" t="s">
        <v>5</v>
      </c>
      <c r="G6" s="767" t="s">
        <v>6</v>
      </c>
      <c r="H6" s="880"/>
    </row>
    <row r="7" spans="2:8" ht="45.75" thickBot="1" x14ac:dyDescent="0.3">
      <c r="B7" s="791"/>
      <c r="C7" s="874"/>
      <c r="D7" s="877"/>
      <c r="E7" s="878"/>
      <c r="F7" s="874"/>
      <c r="G7" s="561" t="s">
        <v>302</v>
      </c>
      <c r="H7" s="343" t="s">
        <v>1372</v>
      </c>
    </row>
    <row r="8" spans="2:8" ht="15.75" thickBot="1" x14ac:dyDescent="0.3">
      <c r="B8" s="389" t="s">
        <v>26</v>
      </c>
      <c r="C8" s="23" t="s">
        <v>27</v>
      </c>
      <c r="D8" s="23">
        <v>1</v>
      </c>
      <c r="E8" s="23">
        <v>2</v>
      </c>
      <c r="F8" s="23">
        <v>3</v>
      </c>
      <c r="G8" s="110">
        <v>4</v>
      </c>
      <c r="H8" s="110">
        <v>5</v>
      </c>
    </row>
    <row r="9" spans="2:8" ht="15.75" x14ac:dyDescent="0.25">
      <c r="B9" s="563" t="s">
        <v>1373</v>
      </c>
      <c r="C9" s="628" t="s">
        <v>247</v>
      </c>
      <c r="D9" s="629"/>
      <c r="E9" s="630"/>
      <c r="F9" s="631"/>
      <c r="G9" s="631"/>
      <c r="H9" s="632"/>
    </row>
    <row r="10" spans="2:8" ht="15.75" x14ac:dyDescent="0.25">
      <c r="B10" s="633" t="s">
        <v>1374</v>
      </c>
      <c r="C10" s="576" t="s">
        <v>248</v>
      </c>
      <c r="D10" s="634"/>
      <c r="E10" s="635"/>
      <c r="F10" s="636"/>
      <c r="G10" s="636"/>
      <c r="H10" s="637"/>
    </row>
    <row r="11" spans="2:8" ht="15.75" x14ac:dyDescent="0.25">
      <c r="B11" s="296" t="s">
        <v>44</v>
      </c>
      <c r="C11" s="576" t="s">
        <v>249</v>
      </c>
      <c r="D11" s="634"/>
      <c r="E11" s="635"/>
      <c r="F11" s="636"/>
      <c r="G11" s="636"/>
      <c r="H11" s="637"/>
    </row>
    <row r="12" spans="2:8" ht="15.75" x14ac:dyDescent="0.25">
      <c r="B12" s="296" t="s">
        <v>104</v>
      </c>
      <c r="C12" s="576" t="s">
        <v>250</v>
      </c>
      <c r="D12" s="634"/>
      <c r="E12" s="635"/>
      <c r="F12" s="636"/>
      <c r="G12" s="636"/>
      <c r="H12" s="637"/>
    </row>
    <row r="13" spans="2:8" ht="15.75" x14ac:dyDescent="0.25">
      <c r="B13" s="296" t="s">
        <v>94</v>
      </c>
      <c r="C13" s="576" t="s">
        <v>251</v>
      </c>
      <c r="D13" s="634"/>
      <c r="E13" s="635"/>
      <c r="F13" s="636"/>
      <c r="G13" s="636"/>
      <c r="H13" s="637"/>
    </row>
    <row r="14" spans="2:8" ht="15.75" x14ac:dyDescent="0.25">
      <c r="B14" s="296" t="s">
        <v>158</v>
      </c>
      <c r="C14" s="576" t="s">
        <v>252</v>
      </c>
      <c r="D14" s="634"/>
      <c r="E14" s="635"/>
      <c r="F14" s="636"/>
      <c r="G14" s="636"/>
      <c r="H14" s="637"/>
    </row>
    <row r="15" spans="2:8" ht="15.75" x14ac:dyDescent="0.25">
      <c r="B15" s="296" t="s">
        <v>1409</v>
      </c>
      <c r="C15" s="576" t="s">
        <v>253</v>
      </c>
      <c r="D15" s="634"/>
      <c r="E15" s="635"/>
      <c r="F15" s="636"/>
      <c r="G15" s="636"/>
      <c r="H15" s="637"/>
    </row>
    <row r="16" spans="2:8" ht="15.75" x14ac:dyDescent="0.25">
      <c r="B16" s="296" t="s">
        <v>1410</v>
      </c>
      <c r="C16" s="576" t="s">
        <v>254</v>
      </c>
      <c r="D16" s="634"/>
      <c r="E16" s="635"/>
      <c r="F16" s="636"/>
      <c r="G16" s="636"/>
      <c r="H16" s="637"/>
    </row>
    <row r="17" spans="2:8" ht="15.75" x14ac:dyDescent="0.25">
      <c r="B17" s="296" t="s">
        <v>1411</v>
      </c>
      <c r="C17" s="576" t="s">
        <v>255</v>
      </c>
      <c r="D17" s="634"/>
      <c r="E17" s="635"/>
      <c r="F17" s="636"/>
      <c r="G17" s="636"/>
      <c r="H17" s="637"/>
    </row>
    <row r="18" spans="2:8" ht="15.75" x14ac:dyDescent="0.25">
      <c r="B18" s="296" t="s">
        <v>152</v>
      </c>
      <c r="C18" s="576" t="s">
        <v>256</v>
      </c>
      <c r="D18" s="634"/>
      <c r="E18" s="635"/>
      <c r="F18" s="636"/>
      <c r="G18" s="636"/>
      <c r="H18" s="637"/>
    </row>
    <row r="19" spans="2:8" ht="15.75" x14ac:dyDescent="0.25">
      <c r="B19" s="296" t="s">
        <v>42</v>
      </c>
      <c r="C19" s="576" t="s">
        <v>257</v>
      </c>
      <c r="D19" s="634"/>
      <c r="E19" s="635"/>
      <c r="F19" s="636"/>
      <c r="G19" s="636"/>
      <c r="H19" s="637"/>
    </row>
    <row r="20" spans="2:8" ht="15.75" x14ac:dyDescent="0.25">
      <c r="B20" s="296" t="s">
        <v>118</v>
      </c>
      <c r="C20" s="576" t="s">
        <v>258</v>
      </c>
      <c r="D20" s="634"/>
      <c r="E20" s="635"/>
      <c r="F20" s="636"/>
      <c r="G20" s="636"/>
      <c r="H20" s="637"/>
    </row>
    <row r="21" spans="2:8" ht="15.75" x14ac:dyDescent="0.25">
      <c r="B21" s="296" t="s">
        <v>100</v>
      </c>
      <c r="C21" s="576" t="s">
        <v>259</v>
      </c>
      <c r="D21" s="634"/>
      <c r="E21" s="635"/>
      <c r="F21" s="636"/>
      <c r="G21" s="636"/>
      <c r="H21" s="637"/>
    </row>
    <row r="22" spans="2:8" ht="15.75" x14ac:dyDescent="0.25">
      <c r="B22" s="296" t="s">
        <v>116</v>
      </c>
      <c r="C22" s="576" t="s">
        <v>260</v>
      </c>
      <c r="D22" s="634"/>
      <c r="E22" s="635"/>
      <c r="F22" s="636"/>
      <c r="G22" s="636"/>
      <c r="H22" s="637"/>
    </row>
    <row r="23" spans="2:8" ht="15.75" x14ac:dyDescent="0.25">
      <c r="B23" s="296" t="s">
        <v>86</v>
      </c>
      <c r="C23" s="576" t="s">
        <v>261</v>
      </c>
      <c r="D23" s="634"/>
      <c r="E23" s="635"/>
      <c r="F23" s="636"/>
      <c r="G23" s="636"/>
      <c r="H23" s="637"/>
    </row>
    <row r="24" spans="2:8" ht="15.75" x14ac:dyDescent="0.25">
      <c r="B24" s="296" t="s">
        <v>120</v>
      </c>
      <c r="C24" s="576" t="s">
        <v>262</v>
      </c>
      <c r="D24" s="634"/>
      <c r="E24" s="635"/>
      <c r="F24" s="636"/>
      <c r="G24" s="636"/>
      <c r="H24" s="637"/>
    </row>
    <row r="25" spans="2:8" ht="31.5" x14ac:dyDescent="0.25">
      <c r="B25" s="583" t="s">
        <v>1412</v>
      </c>
      <c r="C25" s="576" t="s">
        <v>266</v>
      </c>
      <c r="D25" s="634"/>
      <c r="E25" s="635"/>
      <c r="F25" s="636"/>
      <c r="G25" s="636"/>
      <c r="H25" s="584"/>
    </row>
    <row r="26" spans="2:8" ht="15.75" x14ac:dyDescent="0.25">
      <c r="B26" s="296" t="s">
        <v>196</v>
      </c>
      <c r="C26" s="576" t="s">
        <v>267</v>
      </c>
      <c r="D26" s="634"/>
      <c r="E26" s="635"/>
      <c r="F26" s="636"/>
      <c r="G26" s="636"/>
      <c r="H26" s="584"/>
    </row>
    <row r="28" spans="2:8" ht="15.75" x14ac:dyDescent="0.25">
      <c r="B28" s="19" t="s">
        <v>1413</v>
      </c>
      <c r="C28" s="638"/>
      <c r="D28" s="17"/>
      <c r="E28" s="17"/>
      <c r="F28" s="17"/>
    </row>
    <row r="29" spans="2:8" ht="16.5" thickBot="1" x14ac:dyDescent="0.3">
      <c r="B29" s="17"/>
      <c r="C29" s="17"/>
      <c r="D29" s="17"/>
      <c r="E29" s="17"/>
      <c r="F29" s="17"/>
    </row>
    <row r="30" spans="2:8" ht="45.75" thickBot="1" x14ac:dyDescent="0.3">
      <c r="B30" s="341" t="s">
        <v>1414</v>
      </c>
      <c r="C30" s="341" t="s">
        <v>239</v>
      </c>
      <c r="D30" s="341" t="s">
        <v>1415</v>
      </c>
      <c r="E30" s="341" t="s">
        <v>1416</v>
      </c>
      <c r="F30" s="341" t="s">
        <v>1417</v>
      </c>
    </row>
    <row r="31" spans="2:8" ht="15.75" thickBot="1" x14ac:dyDescent="0.3">
      <c r="B31" s="23" t="s">
        <v>26</v>
      </c>
      <c r="C31" s="24" t="s">
        <v>27</v>
      </c>
      <c r="D31" s="23">
        <v>1</v>
      </c>
      <c r="E31" s="23">
        <v>2</v>
      </c>
      <c r="F31" s="23">
        <v>3</v>
      </c>
    </row>
    <row r="32" spans="2:8" ht="15.75" x14ac:dyDescent="0.25">
      <c r="B32" s="228" t="s">
        <v>44</v>
      </c>
      <c r="C32" s="628" t="s">
        <v>247</v>
      </c>
      <c r="D32" s="639"/>
      <c r="E32" s="631"/>
      <c r="F32" s="632"/>
    </row>
    <row r="33" spans="2:6" ht="15.75" x14ac:dyDescent="0.25">
      <c r="B33" s="313" t="s">
        <v>104</v>
      </c>
      <c r="C33" s="576" t="s">
        <v>248</v>
      </c>
      <c r="D33" s="640"/>
      <c r="E33" s="636"/>
      <c r="F33" s="637"/>
    </row>
    <row r="34" spans="2:6" ht="15.75" x14ac:dyDescent="0.25">
      <c r="B34" s="313" t="s">
        <v>94</v>
      </c>
      <c r="C34" s="576" t="s">
        <v>249</v>
      </c>
      <c r="D34" s="640"/>
      <c r="E34" s="636"/>
      <c r="F34" s="637"/>
    </row>
    <row r="35" spans="2:6" ht="15.75" x14ac:dyDescent="0.25">
      <c r="B35" s="313" t="s">
        <v>58</v>
      </c>
      <c r="C35" s="576" t="s">
        <v>250</v>
      </c>
      <c r="D35" s="640"/>
      <c r="E35" s="636"/>
      <c r="F35" s="637"/>
    </row>
    <row r="36" spans="2:6" ht="15.75" x14ac:dyDescent="0.25">
      <c r="B36" s="313" t="s">
        <v>158</v>
      </c>
      <c r="C36" s="576" t="s">
        <v>251</v>
      </c>
      <c r="D36" s="640"/>
      <c r="E36" s="636"/>
      <c r="F36" s="637"/>
    </row>
    <row r="37" spans="2:6" ht="15.75" x14ac:dyDescent="0.25">
      <c r="B37" s="313" t="s">
        <v>1409</v>
      </c>
      <c r="C37" s="576" t="s">
        <v>252</v>
      </c>
      <c r="D37" s="640"/>
      <c r="E37" s="636"/>
      <c r="F37" s="637"/>
    </row>
    <row r="38" spans="2:6" ht="15.75" x14ac:dyDescent="0.25">
      <c r="B38" s="313" t="s">
        <v>154</v>
      </c>
      <c r="C38" s="576" t="s">
        <v>253</v>
      </c>
      <c r="D38" s="640"/>
      <c r="E38" s="636"/>
      <c r="F38" s="637"/>
    </row>
    <row r="39" spans="2:6" ht="15.75" x14ac:dyDescent="0.25">
      <c r="B39" s="313" t="s">
        <v>152</v>
      </c>
      <c r="C39" s="576" t="s">
        <v>254</v>
      </c>
      <c r="D39" s="640"/>
      <c r="E39" s="636"/>
      <c r="F39" s="637"/>
    </row>
    <row r="40" spans="2:6" ht="15.75" x14ac:dyDescent="0.25">
      <c r="B40" s="313" t="s">
        <v>118</v>
      </c>
      <c r="C40" s="576" t="s">
        <v>255</v>
      </c>
      <c r="D40" s="640"/>
      <c r="E40" s="636"/>
      <c r="F40" s="637"/>
    </row>
    <row r="41" spans="2:6" ht="15.75" x14ac:dyDescent="0.25">
      <c r="B41" s="313" t="s">
        <v>1418</v>
      </c>
      <c r="C41" s="576" t="s">
        <v>256</v>
      </c>
      <c r="D41" s="640"/>
      <c r="E41" s="636"/>
      <c r="F41" s="637"/>
    </row>
    <row r="42" spans="2:6" ht="15.75" x14ac:dyDescent="0.25">
      <c r="B42" s="641" t="s">
        <v>96</v>
      </c>
      <c r="C42" s="576" t="s">
        <v>257</v>
      </c>
      <c r="D42" s="640"/>
      <c r="E42" s="636"/>
      <c r="F42" s="637"/>
    </row>
    <row r="43" spans="2:6" ht="15.75" x14ac:dyDescent="0.25">
      <c r="B43" s="642" t="s">
        <v>100</v>
      </c>
      <c r="C43" s="576" t="s">
        <v>258</v>
      </c>
      <c r="D43" s="640"/>
      <c r="E43" s="636"/>
      <c r="F43" s="637"/>
    </row>
    <row r="44" spans="2:6" ht="15.75" x14ac:dyDescent="0.25">
      <c r="B44" s="313" t="s">
        <v>116</v>
      </c>
      <c r="C44" s="576" t="s">
        <v>259</v>
      </c>
      <c r="D44" s="640"/>
      <c r="E44" s="636"/>
      <c r="F44" s="637"/>
    </row>
    <row r="45" spans="2:6" ht="15.75" x14ac:dyDescent="0.25">
      <c r="B45" s="313" t="s">
        <v>42</v>
      </c>
      <c r="C45" s="576" t="s">
        <v>260</v>
      </c>
      <c r="D45" s="640"/>
      <c r="E45" s="636"/>
      <c r="F45" s="637"/>
    </row>
    <row r="46" spans="2:6" ht="15.75" x14ac:dyDescent="0.25">
      <c r="B46" s="313" t="s">
        <v>50</v>
      </c>
      <c r="C46" s="576" t="s">
        <v>261</v>
      </c>
      <c r="D46" s="640"/>
      <c r="E46" s="636"/>
      <c r="F46" s="637"/>
    </row>
    <row r="47" spans="2:6" ht="15.75" x14ac:dyDescent="0.25">
      <c r="B47" s="313" t="s">
        <v>1419</v>
      </c>
      <c r="C47" s="576" t="s">
        <v>262</v>
      </c>
      <c r="D47" s="640"/>
      <c r="E47" s="643"/>
      <c r="F47" s="644"/>
    </row>
    <row r="48" spans="2:6" ht="15.75" x14ac:dyDescent="0.25">
      <c r="B48" s="645" t="s">
        <v>564</v>
      </c>
      <c r="C48" s="576" t="s">
        <v>263</v>
      </c>
      <c r="D48" s="640"/>
      <c r="E48" s="643"/>
      <c r="F48" s="644"/>
    </row>
    <row r="50" spans="2:7" ht="15.75" x14ac:dyDescent="0.25">
      <c r="B50" s="19" t="s">
        <v>1377</v>
      </c>
      <c r="C50" s="19"/>
      <c r="D50" s="17"/>
      <c r="E50" s="17"/>
      <c r="F50" s="17"/>
      <c r="G50" s="17"/>
    </row>
    <row r="51" spans="2:7" ht="16.5" thickBot="1" x14ac:dyDescent="0.3">
      <c r="B51" s="17"/>
      <c r="C51" s="17"/>
      <c r="D51" s="17"/>
      <c r="E51" s="17"/>
      <c r="F51" s="17"/>
      <c r="G51" s="17"/>
    </row>
    <row r="52" spans="2:7" ht="16.5" thickBot="1" x14ac:dyDescent="0.3">
      <c r="B52" s="784"/>
      <c r="C52" s="740" t="s">
        <v>239</v>
      </c>
      <c r="D52" s="787" t="s">
        <v>1395</v>
      </c>
      <c r="E52" s="788"/>
      <c r="F52" s="790"/>
      <c r="G52" s="729" t="s">
        <v>301</v>
      </c>
    </row>
    <row r="53" spans="2:7" ht="15.75" thickBot="1" x14ac:dyDescent="0.3">
      <c r="B53" s="785"/>
      <c r="C53" s="741"/>
      <c r="D53" s="729" t="s">
        <v>302</v>
      </c>
      <c r="E53" s="767" t="s">
        <v>1379</v>
      </c>
      <c r="F53" s="769"/>
      <c r="G53" s="892"/>
    </row>
    <row r="54" spans="2:7" ht="45.75" thickBot="1" x14ac:dyDescent="0.3">
      <c r="B54" s="786"/>
      <c r="C54" s="718"/>
      <c r="D54" s="886"/>
      <c r="E54" s="343" t="s">
        <v>1420</v>
      </c>
      <c r="F54" s="343" t="s">
        <v>1380</v>
      </c>
      <c r="G54" s="893"/>
    </row>
    <row r="55" spans="2:7" ht="15.75" thickBot="1" x14ac:dyDescent="0.3">
      <c r="B55" s="25" t="s">
        <v>26</v>
      </c>
      <c r="C55" s="23" t="s">
        <v>27</v>
      </c>
      <c r="D55" s="24">
        <v>1</v>
      </c>
      <c r="E55" s="24">
        <v>2</v>
      </c>
      <c r="F55" s="24">
        <v>3</v>
      </c>
      <c r="G55" s="24">
        <v>4</v>
      </c>
    </row>
    <row r="56" spans="2:7" ht="15.75" x14ac:dyDescent="0.25">
      <c r="B56" s="325" t="s">
        <v>1421</v>
      </c>
      <c r="C56" s="628" t="s">
        <v>247</v>
      </c>
      <c r="D56" s="639"/>
      <c r="E56" s="631"/>
      <c r="F56" s="646"/>
      <c r="G56" s="632"/>
    </row>
    <row r="57" spans="2:7" ht="15.75" x14ac:dyDescent="0.25">
      <c r="B57" s="115" t="s">
        <v>44</v>
      </c>
      <c r="C57" s="647" t="s">
        <v>248</v>
      </c>
      <c r="D57" s="648"/>
      <c r="E57" s="649"/>
      <c r="F57" s="650"/>
      <c r="G57" s="651"/>
    </row>
    <row r="58" spans="2:7" ht="15.75" x14ac:dyDescent="0.25">
      <c r="B58" s="115" t="s">
        <v>104</v>
      </c>
      <c r="C58" s="647" t="s">
        <v>249</v>
      </c>
      <c r="D58" s="648"/>
      <c r="E58" s="649"/>
      <c r="F58" s="650"/>
      <c r="G58" s="651"/>
    </row>
    <row r="59" spans="2:7" ht="15.75" x14ac:dyDescent="0.25">
      <c r="B59" s="115" t="s">
        <v>94</v>
      </c>
      <c r="C59" s="647" t="s">
        <v>250</v>
      </c>
      <c r="D59" s="648"/>
      <c r="E59" s="649"/>
      <c r="F59" s="650"/>
      <c r="G59" s="651"/>
    </row>
    <row r="60" spans="2:7" ht="15.75" x14ac:dyDescent="0.25">
      <c r="B60" s="115" t="s">
        <v>1422</v>
      </c>
      <c r="C60" s="647" t="s">
        <v>251</v>
      </c>
      <c r="D60" s="648"/>
      <c r="E60" s="649"/>
      <c r="F60" s="650"/>
      <c r="G60" s="651"/>
    </row>
    <row r="61" spans="2:7" ht="15.75" x14ac:dyDescent="0.25">
      <c r="B61" s="115" t="s">
        <v>158</v>
      </c>
      <c r="C61" s="647" t="s">
        <v>252</v>
      </c>
      <c r="D61" s="648"/>
      <c r="E61" s="649"/>
      <c r="F61" s="650"/>
      <c r="G61" s="651"/>
    </row>
    <row r="62" spans="2:7" ht="15.75" x14ac:dyDescent="0.25">
      <c r="B62" s="115" t="s">
        <v>1409</v>
      </c>
      <c r="C62" s="647" t="s">
        <v>253</v>
      </c>
      <c r="D62" s="648"/>
      <c r="E62" s="649"/>
      <c r="F62" s="650"/>
      <c r="G62" s="651"/>
    </row>
    <row r="63" spans="2:7" ht="15.75" x14ac:dyDescent="0.25">
      <c r="B63" s="115" t="s">
        <v>154</v>
      </c>
      <c r="C63" s="647" t="s">
        <v>254</v>
      </c>
      <c r="D63" s="648"/>
      <c r="E63" s="649"/>
      <c r="F63" s="650"/>
      <c r="G63" s="651"/>
    </row>
    <row r="64" spans="2:7" ht="15.75" x14ac:dyDescent="0.25">
      <c r="B64" s="231" t="s">
        <v>96</v>
      </c>
      <c r="C64" s="647" t="s">
        <v>255</v>
      </c>
      <c r="D64" s="648"/>
      <c r="E64" s="649"/>
      <c r="F64" s="650"/>
      <c r="G64" s="651"/>
    </row>
    <row r="65" spans="2:7" ht="15.75" x14ac:dyDescent="0.25">
      <c r="B65" s="115" t="s">
        <v>152</v>
      </c>
      <c r="C65" s="647" t="s">
        <v>256</v>
      </c>
      <c r="D65" s="648"/>
      <c r="E65" s="649"/>
      <c r="F65" s="650"/>
      <c r="G65" s="651"/>
    </row>
    <row r="66" spans="2:7" ht="15.75" x14ac:dyDescent="0.25">
      <c r="B66" s="115" t="s">
        <v>100</v>
      </c>
      <c r="C66" s="647" t="s">
        <v>257</v>
      </c>
      <c r="D66" s="648"/>
      <c r="E66" s="649"/>
      <c r="F66" s="650"/>
      <c r="G66" s="651"/>
    </row>
    <row r="67" spans="2:7" ht="15.75" x14ac:dyDescent="0.25">
      <c r="B67" s="115" t="s">
        <v>116</v>
      </c>
      <c r="C67" s="647" t="s">
        <v>258</v>
      </c>
      <c r="D67" s="648"/>
      <c r="E67" s="649"/>
      <c r="F67" s="650"/>
      <c r="G67" s="651"/>
    </row>
    <row r="68" spans="2:7" ht="15.75" x14ac:dyDescent="0.25">
      <c r="B68" s="115" t="s">
        <v>564</v>
      </c>
      <c r="C68" s="647" t="s">
        <v>259</v>
      </c>
      <c r="D68" s="648"/>
      <c r="E68" s="649"/>
      <c r="F68" s="650"/>
      <c r="G68" s="651"/>
    </row>
    <row r="70" spans="2:7" ht="15.75" x14ac:dyDescent="0.25">
      <c r="B70" s="19" t="s">
        <v>1423</v>
      </c>
      <c r="C70" s="19"/>
      <c r="D70" s="17"/>
    </row>
    <row r="71" spans="2:7" ht="16.5" thickBot="1" x14ac:dyDescent="0.3">
      <c r="B71" s="17"/>
      <c r="C71" s="17"/>
      <c r="D71" s="17"/>
    </row>
    <row r="72" spans="2:7" x14ac:dyDescent="0.25">
      <c r="B72" s="784"/>
      <c r="C72" s="740" t="s">
        <v>239</v>
      </c>
      <c r="D72" s="729" t="s">
        <v>332</v>
      </c>
    </row>
    <row r="73" spans="2:7" ht="15.75" thickBot="1" x14ac:dyDescent="0.3">
      <c r="B73" s="786"/>
      <c r="C73" s="719"/>
      <c r="D73" s="893"/>
    </row>
    <row r="74" spans="2:7" ht="15.75" thickBot="1" x14ac:dyDescent="0.3">
      <c r="B74" s="25" t="s">
        <v>26</v>
      </c>
      <c r="C74" s="24" t="s">
        <v>27</v>
      </c>
      <c r="D74" s="24">
        <v>1</v>
      </c>
    </row>
    <row r="75" spans="2:7" ht="15.75" x14ac:dyDescent="0.25">
      <c r="B75" s="228" t="s">
        <v>1424</v>
      </c>
      <c r="C75" s="652" t="s">
        <v>247</v>
      </c>
      <c r="D75" s="653"/>
    </row>
    <row r="76" spans="2:7" ht="15.75" x14ac:dyDescent="0.25">
      <c r="B76" s="654" t="s">
        <v>1425</v>
      </c>
      <c r="C76" s="474" t="s">
        <v>248</v>
      </c>
      <c r="D76" s="655"/>
    </row>
    <row r="77" spans="2:7" ht="15.75" x14ac:dyDescent="0.25">
      <c r="B77" s="645" t="s">
        <v>1426</v>
      </c>
      <c r="C77" s="474" t="s">
        <v>249</v>
      </c>
      <c r="D77" s="655"/>
    </row>
    <row r="78" spans="2:7" ht="15.75" x14ac:dyDescent="0.25">
      <c r="B78" s="654" t="s">
        <v>1425</v>
      </c>
      <c r="C78" s="474" t="s">
        <v>250</v>
      </c>
      <c r="D78" s="655"/>
    </row>
    <row r="79" spans="2:7" ht="15.75" x14ac:dyDescent="0.25">
      <c r="B79" s="645" t="s">
        <v>1427</v>
      </c>
      <c r="C79" s="474" t="s">
        <v>251</v>
      </c>
      <c r="D79" s="655"/>
    </row>
    <row r="80" spans="2:7" ht="15.75" x14ac:dyDescent="0.25">
      <c r="B80" s="654" t="s">
        <v>1425</v>
      </c>
      <c r="C80" s="474" t="s">
        <v>252</v>
      </c>
      <c r="D80" s="655"/>
    </row>
    <row r="81" spans="2:4" ht="15.75" x14ac:dyDescent="0.25">
      <c r="B81" s="645" t="s">
        <v>578</v>
      </c>
      <c r="C81" s="474" t="s">
        <v>253</v>
      </c>
      <c r="D81" s="655"/>
    </row>
    <row r="82" spans="2:4" ht="15.75" x14ac:dyDescent="0.25">
      <c r="B82" s="645" t="s">
        <v>1428</v>
      </c>
      <c r="C82" s="474" t="s">
        <v>254</v>
      </c>
      <c r="D82" s="655"/>
    </row>
    <row r="83" spans="2:4" ht="15.75" x14ac:dyDescent="0.25">
      <c r="B83" s="645" t="s">
        <v>1429</v>
      </c>
      <c r="C83" s="474" t="s">
        <v>255</v>
      </c>
      <c r="D83" s="655"/>
    </row>
    <row r="84" spans="2:4" ht="15.75" x14ac:dyDescent="0.25">
      <c r="B84" s="645" t="s">
        <v>1430</v>
      </c>
      <c r="C84" s="474" t="s">
        <v>256</v>
      </c>
      <c r="D84" s="655"/>
    </row>
    <row r="85" spans="2:4" ht="15.75" x14ac:dyDescent="0.25">
      <c r="B85" s="645" t="s">
        <v>1431</v>
      </c>
      <c r="C85" s="474" t="s">
        <v>257</v>
      </c>
      <c r="D85" s="655"/>
    </row>
    <row r="86" spans="2:4" ht="15.75" x14ac:dyDescent="0.25">
      <c r="B86" s="645" t="s">
        <v>1432</v>
      </c>
      <c r="C86" s="474" t="s">
        <v>258</v>
      </c>
      <c r="D86" s="655"/>
    </row>
    <row r="87" spans="2:4" ht="15.75" x14ac:dyDescent="0.25">
      <c r="B87" s="645" t="s">
        <v>1433</v>
      </c>
      <c r="C87" s="474" t="s">
        <v>259</v>
      </c>
      <c r="D87" s="655"/>
    </row>
    <row r="88" spans="2:4" ht="16.5" thickBot="1" x14ac:dyDescent="0.3">
      <c r="B88" s="241" t="s">
        <v>572</v>
      </c>
      <c r="C88" s="476" t="s">
        <v>260</v>
      </c>
      <c r="D88" s="656"/>
    </row>
  </sheetData>
  <mergeCells count="18">
    <mergeCell ref="B72:B73"/>
    <mergeCell ref="C72:C73"/>
    <mergeCell ref="D72:D73"/>
    <mergeCell ref="B52:B54"/>
    <mergeCell ref="C52:C54"/>
    <mergeCell ref="D52:F52"/>
    <mergeCell ref="G52:G54"/>
    <mergeCell ref="D53:D54"/>
    <mergeCell ref="E53:F53"/>
    <mergeCell ref="B1:H1"/>
    <mergeCell ref="B5:B7"/>
    <mergeCell ref="C5:C7"/>
    <mergeCell ref="D5:E5"/>
    <mergeCell ref="F5:H5"/>
    <mergeCell ref="D6:D7"/>
    <mergeCell ref="E6:E7"/>
    <mergeCell ref="F6:F7"/>
    <mergeCell ref="G6:H6"/>
  </mergeCells>
  <dataValidations count="3">
    <dataValidation type="decimal" operator="greaterThanOrEqual" allowBlank="1" showInputMessage="1" showErrorMessage="1" error="Непозволена стойност или неправилно използване на клавиша &quot;space&quot;!" sqref="D9:E26">
      <formula1>0</formula1>
    </dataValidation>
    <dataValidation type="whole" operator="lessThan" allowBlank="1" showInputMessage="1" showErrorMessage="1" error="Непозволена стойност или неправилно използване на клавиша &quot;space&quot;!" sqref="H25:H26">
      <formula1>999999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F9:H24 D32:F48 D56:G68 D75:D88 F25:G26">
      <formula1>0</formula1>
    </dataValidation>
  </dataValidations>
  <pageMargins left="0.11811023622047245" right="0.11811023622047245" top="0.15748031496062992" bottom="0.15748031496062992" header="0.31496062992125984" footer="0.31496062992125984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workbookViewId="0">
      <selection activeCell="J9" sqref="J9"/>
    </sheetView>
  </sheetViews>
  <sheetFormatPr defaultRowHeight="15" x14ac:dyDescent="0.25"/>
  <cols>
    <col min="1" max="1" width="2.140625" customWidth="1"/>
    <col min="2" max="2" width="35.28515625" customWidth="1"/>
    <col min="3" max="3" width="4.85546875" customWidth="1"/>
    <col min="4" max="4" width="14.140625" customWidth="1"/>
    <col min="5" max="5" width="11.5703125" customWidth="1"/>
    <col min="6" max="6" width="10" customWidth="1"/>
    <col min="7" max="7" width="9.5703125" customWidth="1"/>
    <col min="8" max="8" width="14.28515625" customWidth="1"/>
    <col min="9" max="9" width="12" customWidth="1"/>
    <col min="11" max="11" width="10.42578125" customWidth="1"/>
  </cols>
  <sheetData>
    <row r="2" spans="2:8" ht="28.5" customHeight="1" x14ac:dyDescent="0.25">
      <c r="B2" s="894" t="s">
        <v>1434</v>
      </c>
      <c r="C2" s="895"/>
      <c r="D2" s="895"/>
      <c r="E2" s="895"/>
      <c r="F2" s="895"/>
      <c r="G2" s="895"/>
      <c r="H2" s="895"/>
    </row>
    <row r="3" spans="2:8" ht="28.5" customHeight="1" x14ac:dyDescent="0.25">
      <c r="B3" s="657"/>
      <c r="C3" s="658"/>
      <c r="D3" s="658"/>
      <c r="E3" s="658"/>
      <c r="F3" s="658"/>
      <c r="G3" s="658"/>
      <c r="H3" s="658"/>
    </row>
    <row r="4" spans="2:8" ht="15.75" x14ac:dyDescent="0.25">
      <c r="B4" s="19"/>
      <c r="C4" s="19"/>
      <c r="D4" s="17"/>
      <c r="E4" s="17"/>
      <c r="F4" s="17"/>
      <c r="G4" s="17"/>
      <c r="H4" s="17"/>
    </row>
    <row r="5" spans="2:8" ht="15.75" x14ac:dyDescent="0.25">
      <c r="B5" s="19" t="s">
        <v>1</v>
      </c>
      <c r="C5" s="19"/>
      <c r="D5" s="17"/>
      <c r="E5" s="17"/>
      <c r="F5" s="17"/>
      <c r="G5" s="17"/>
      <c r="H5" s="17"/>
    </row>
    <row r="6" spans="2:8" ht="16.5" thickBot="1" x14ac:dyDescent="0.3">
      <c r="B6" s="17"/>
      <c r="C6" s="17"/>
      <c r="D6" s="17"/>
      <c r="E6" s="17"/>
      <c r="F6" s="17"/>
      <c r="G6" s="17"/>
      <c r="H6" s="17"/>
    </row>
    <row r="7" spans="2:8" ht="15.75" customHeight="1" thickBot="1" x14ac:dyDescent="0.3">
      <c r="B7" s="873"/>
      <c r="C7" s="740" t="s">
        <v>338</v>
      </c>
      <c r="D7" s="742" t="s">
        <v>1369</v>
      </c>
      <c r="E7" s="748"/>
      <c r="F7" s="742" t="s">
        <v>4</v>
      </c>
      <c r="G7" s="747"/>
      <c r="H7" s="748"/>
    </row>
    <row r="8" spans="2:8" ht="15.75" customHeight="1" thickBot="1" x14ac:dyDescent="0.3">
      <c r="B8" s="874"/>
      <c r="C8" s="718"/>
      <c r="D8" s="857" t="s">
        <v>1370</v>
      </c>
      <c r="E8" s="740" t="s">
        <v>1371</v>
      </c>
      <c r="F8" s="879" t="s">
        <v>5</v>
      </c>
      <c r="G8" s="720" t="s">
        <v>6</v>
      </c>
      <c r="H8" s="731"/>
    </row>
    <row r="9" spans="2:8" ht="45.75" thickBot="1" x14ac:dyDescent="0.3">
      <c r="B9" s="791"/>
      <c r="C9" s="874"/>
      <c r="D9" s="877"/>
      <c r="E9" s="878"/>
      <c r="F9" s="874"/>
      <c r="G9" s="561" t="s">
        <v>302</v>
      </c>
      <c r="H9" s="343" t="s">
        <v>1372</v>
      </c>
    </row>
    <row r="10" spans="2:8" ht="15.75" thickBot="1" x14ac:dyDescent="0.3">
      <c r="B10" s="389" t="s">
        <v>26</v>
      </c>
      <c r="C10" s="23" t="s">
        <v>27</v>
      </c>
      <c r="D10" s="24">
        <v>1</v>
      </c>
      <c r="E10" s="24">
        <v>2</v>
      </c>
      <c r="F10" s="24">
        <v>3</v>
      </c>
      <c r="G10" s="390">
        <v>4</v>
      </c>
      <c r="H10" s="390">
        <v>5</v>
      </c>
    </row>
    <row r="11" spans="2:8" ht="15.75" x14ac:dyDescent="0.25">
      <c r="B11" s="563" t="s">
        <v>1373</v>
      </c>
      <c r="C11" s="659" t="s">
        <v>247</v>
      </c>
      <c r="D11" s="629"/>
      <c r="E11" s="630"/>
      <c r="F11" s="630"/>
      <c r="G11" s="630"/>
      <c r="H11" s="660"/>
    </row>
    <row r="12" spans="2:8" ht="15.75" x14ac:dyDescent="0.25">
      <c r="B12" s="633" t="s">
        <v>1374</v>
      </c>
      <c r="C12" s="661" t="s">
        <v>248</v>
      </c>
      <c r="D12" s="634"/>
      <c r="E12" s="635"/>
      <c r="F12" s="635"/>
      <c r="G12" s="635"/>
      <c r="H12" s="662"/>
    </row>
    <row r="13" spans="2:8" ht="15.75" x14ac:dyDescent="0.25">
      <c r="B13" s="296" t="s">
        <v>132</v>
      </c>
      <c r="C13" s="661" t="s">
        <v>249</v>
      </c>
      <c r="D13" s="634"/>
      <c r="E13" s="635"/>
      <c r="F13" s="635"/>
      <c r="G13" s="635"/>
      <c r="H13" s="662"/>
    </row>
    <row r="14" spans="2:8" ht="15.75" x14ac:dyDescent="0.25">
      <c r="B14" s="587" t="s">
        <v>64</v>
      </c>
      <c r="C14" s="661" t="s">
        <v>250</v>
      </c>
      <c r="D14" s="634"/>
      <c r="E14" s="635"/>
      <c r="F14" s="635"/>
      <c r="G14" s="635"/>
      <c r="H14" s="662"/>
    </row>
    <row r="15" spans="2:8" ht="30" customHeight="1" x14ac:dyDescent="0.25">
      <c r="B15" s="583" t="s">
        <v>1412</v>
      </c>
      <c r="C15" s="661" t="s">
        <v>257</v>
      </c>
      <c r="D15" s="634"/>
      <c r="E15" s="635"/>
      <c r="F15" s="635"/>
      <c r="G15" s="635"/>
      <c r="H15" s="584"/>
    </row>
    <row r="16" spans="2:8" ht="15.75" x14ac:dyDescent="0.25">
      <c r="B16" s="296" t="s">
        <v>196</v>
      </c>
      <c r="C16" s="661" t="s">
        <v>258</v>
      </c>
      <c r="D16" s="634"/>
      <c r="E16" s="635"/>
      <c r="F16" s="635"/>
      <c r="G16" s="635"/>
      <c r="H16" s="584"/>
    </row>
    <row r="18" spans="2:7" ht="15.75" x14ac:dyDescent="0.25">
      <c r="B18" s="19" t="s">
        <v>1377</v>
      </c>
      <c r="C18" s="19"/>
      <c r="D18" s="17"/>
      <c r="E18" s="17"/>
      <c r="F18" s="17"/>
      <c r="G18" s="17"/>
    </row>
    <row r="19" spans="2:7" ht="16.5" thickBot="1" x14ac:dyDescent="0.3">
      <c r="B19" s="17"/>
      <c r="C19" s="17"/>
      <c r="D19" s="17"/>
      <c r="E19" s="17"/>
      <c r="F19" s="17"/>
      <c r="G19" s="17"/>
    </row>
    <row r="20" spans="2:7" ht="16.5" thickBot="1" x14ac:dyDescent="0.3">
      <c r="B20" s="784"/>
      <c r="C20" s="740" t="s">
        <v>239</v>
      </c>
      <c r="D20" s="787" t="s">
        <v>300</v>
      </c>
      <c r="E20" s="788"/>
      <c r="F20" s="790"/>
      <c r="G20" s="729" t="s">
        <v>301</v>
      </c>
    </row>
    <row r="21" spans="2:7" ht="15.75" thickBot="1" x14ac:dyDescent="0.3">
      <c r="B21" s="785"/>
      <c r="C21" s="741"/>
      <c r="D21" s="729" t="s">
        <v>302</v>
      </c>
      <c r="E21" s="767" t="s">
        <v>1379</v>
      </c>
      <c r="F21" s="769"/>
      <c r="G21" s="892"/>
    </row>
    <row r="22" spans="2:7" ht="45.75" thickBot="1" x14ac:dyDescent="0.3">
      <c r="B22" s="786"/>
      <c r="C22" s="718"/>
      <c r="D22" s="886"/>
      <c r="E22" s="343" t="s">
        <v>1420</v>
      </c>
      <c r="F22" s="343" t="s">
        <v>1380</v>
      </c>
      <c r="G22" s="893"/>
    </row>
    <row r="23" spans="2:7" ht="15.75" thickBot="1" x14ac:dyDescent="0.3">
      <c r="B23" s="25" t="s">
        <v>26</v>
      </c>
      <c r="C23" s="23" t="s">
        <v>27</v>
      </c>
      <c r="D23" s="24">
        <v>1</v>
      </c>
      <c r="E23" s="24">
        <v>2</v>
      </c>
      <c r="F23" s="24">
        <v>3</v>
      </c>
      <c r="G23" s="24">
        <v>4</v>
      </c>
    </row>
    <row r="24" spans="2:7" ht="15.75" x14ac:dyDescent="0.25">
      <c r="B24" s="663" t="s">
        <v>1435</v>
      </c>
      <c r="C24" s="664" t="s">
        <v>247</v>
      </c>
      <c r="D24" s="639"/>
      <c r="E24" s="631"/>
      <c r="F24" s="631"/>
      <c r="G24" s="632"/>
    </row>
    <row r="25" spans="2:7" ht="15.75" x14ac:dyDescent="0.25">
      <c r="B25" s="115" t="s">
        <v>1436</v>
      </c>
      <c r="C25" s="665" t="s">
        <v>248</v>
      </c>
      <c r="D25" s="640"/>
      <c r="E25" s="636"/>
      <c r="F25" s="636"/>
      <c r="G25" s="637"/>
    </row>
    <row r="26" spans="2:7" ht="15.75" x14ac:dyDescent="0.25">
      <c r="B26" s="666" t="s">
        <v>1437</v>
      </c>
      <c r="C26" s="665" t="s">
        <v>249</v>
      </c>
      <c r="D26" s="640"/>
      <c r="E26" s="636"/>
      <c r="F26" s="636"/>
      <c r="G26" s="637"/>
    </row>
    <row r="27" spans="2:7" ht="15.75" x14ac:dyDescent="0.25">
      <c r="B27" s="667" t="s">
        <v>1438</v>
      </c>
      <c r="C27" s="665" t="s">
        <v>250</v>
      </c>
      <c r="D27" s="640"/>
      <c r="E27" s="636"/>
      <c r="F27" s="636"/>
      <c r="G27" s="637"/>
    </row>
    <row r="28" spans="2:7" ht="15.75" x14ac:dyDescent="0.25">
      <c r="B28" s="115" t="s">
        <v>158</v>
      </c>
      <c r="C28" s="665" t="s">
        <v>251</v>
      </c>
      <c r="D28" s="640"/>
      <c r="E28" s="636"/>
      <c r="F28" s="636"/>
      <c r="G28" s="637"/>
    </row>
    <row r="29" spans="2:7" ht="15.75" x14ac:dyDescent="0.25">
      <c r="B29" s="115" t="s">
        <v>1439</v>
      </c>
      <c r="C29" s="665" t="s">
        <v>252</v>
      </c>
      <c r="D29" s="640"/>
      <c r="E29" s="636"/>
      <c r="F29" s="636"/>
      <c r="G29" s="637"/>
    </row>
    <row r="30" spans="2:7" ht="15.75" x14ac:dyDescent="0.25">
      <c r="B30" s="115" t="s">
        <v>564</v>
      </c>
      <c r="C30" s="665" t="s">
        <v>253</v>
      </c>
      <c r="D30" s="640"/>
      <c r="E30" s="636"/>
      <c r="F30" s="636"/>
      <c r="G30" s="637"/>
    </row>
    <row r="34" spans="2:11" ht="15.75" x14ac:dyDescent="0.25">
      <c r="B34" s="16" t="s">
        <v>1440</v>
      </c>
      <c r="C34" s="41"/>
      <c r="D34" s="17"/>
      <c r="E34" s="17"/>
      <c r="F34" s="17"/>
      <c r="G34" s="17"/>
      <c r="H34" s="17"/>
      <c r="I34" s="17"/>
      <c r="J34" s="17"/>
      <c r="K34" s="17"/>
    </row>
    <row r="35" spans="2:11" ht="16.5" thickBot="1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25.5" customHeight="1" x14ac:dyDescent="0.25">
      <c r="B36" s="668"/>
      <c r="C36" s="740" t="s">
        <v>239</v>
      </c>
      <c r="D36" s="781" t="s">
        <v>339</v>
      </c>
      <c r="E36" s="898" t="s">
        <v>1441</v>
      </c>
      <c r="F36" s="899"/>
      <c r="G36" s="899"/>
      <c r="H36" s="781" t="s">
        <v>341</v>
      </c>
      <c r="I36" s="900"/>
      <c r="J36" s="901"/>
      <c r="K36" s="901" t="s">
        <v>675</v>
      </c>
    </row>
    <row r="37" spans="2:11" ht="60.75" thickBot="1" x14ac:dyDescent="0.3">
      <c r="B37" s="669"/>
      <c r="C37" s="896"/>
      <c r="D37" s="897"/>
      <c r="E37" s="670" t="s">
        <v>1442</v>
      </c>
      <c r="F37" s="671" t="s">
        <v>1443</v>
      </c>
      <c r="G37" s="672" t="s">
        <v>1444</v>
      </c>
      <c r="H37" s="670" t="s">
        <v>23</v>
      </c>
      <c r="I37" s="671" t="s">
        <v>1445</v>
      </c>
      <c r="J37" s="673" t="s">
        <v>406</v>
      </c>
      <c r="K37" s="902"/>
    </row>
    <row r="38" spans="2:11" x14ac:dyDescent="0.25">
      <c r="B38" s="674" t="s">
        <v>26</v>
      </c>
      <c r="C38" s="675" t="s">
        <v>27</v>
      </c>
      <c r="D38" s="676">
        <v>1</v>
      </c>
      <c r="E38" s="677">
        <v>2</v>
      </c>
      <c r="F38" s="677">
        <v>3</v>
      </c>
      <c r="G38" s="677">
        <v>4</v>
      </c>
      <c r="H38" s="677">
        <v>5</v>
      </c>
      <c r="I38" s="676">
        <v>6</v>
      </c>
      <c r="J38" s="676">
        <v>7</v>
      </c>
      <c r="K38" s="677">
        <v>8</v>
      </c>
    </row>
    <row r="39" spans="2:11" ht="15.75" x14ac:dyDescent="0.25">
      <c r="B39" s="678" t="s">
        <v>1446</v>
      </c>
      <c r="C39" s="661" t="s">
        <v>252</v>
      </c>
      <c r="D39" s="679"/>
      <c r="E39" s="680"/>
      <c r="F39" s="680"/>
      <c r="G39" s="680"/>
      <c r="H39" s="680"/>
      <c r="I39" s="680"/>
      <c r="J39" s="680"/>
      <c r="K39" s="681"/>
    </row>
    <row r="40" spans="2:11" ht="30.75" x14ac:dyDescent="0.25">
      <c r="B40" s="682" t="s">
        <v>1447</v>
      </c>
      <c r="C40" s="661" t="s">
        <v>253</v>
      </c>
      <c r="D40" s="679"/>
      <c r="E40" s="680"/>
      <c r="F40" s="680"/>
      <c r="G40" s="680"/>
      <c r="H40" s="680"/>
      <c r="I40" s="680"/>
      <c r="J40" s="680"/>
      <c r="K40" s="681"/>
    </row>
    <row r="41" spans="2:11" ht="15.75" x14ac:dyDescent="0.25">
      <c r="B41" s="678" t="s">
        <v>1448</v>
      </c>
      <c r="C41" s="661" t="s">
        <v>254</v>
      </c>
      <c r="D41" s="679"/>
      <c r="E41" s="680"/>
      <c r="F41" s="680"/>
      <c r="G41" s="680"/>
      <c r="H41" s="680"/>
      <c r="I41" s="680"/>
      <c r="J41" s="680"/>
      <c r="K41" s="681"/>
    </row>
    <row r="42" spans="2:11" ht="16.5" thickBot="1" x14ac:dyDescent="0.3">
      <c r="B42" s="683" t="s">
        <v>1449</v>
      </c>
      <c r="C42" s="684" t="s">
        <v>255</v>
      </c>
      <c r="D42" s="685"/>
      <c r="E42" s="686"/>
      <c r="F42" s="686"/>
      <c r="G42" s="686"/>
      <c r="H42" s="686"/>
      <c r="I42" s="686"/>
      <c r="J42" s="686"/>
      <c r="K42" s="687"/>
    </row>
    <row r="45" spans="2:11" ht="15.75" x14ac:dyDescent="0.25">
      <c r="B45" s="19" t="s">
        <v>1423</v>
      </c>
      <c r="C45" s="19"/>
    </row>
    <row r="46" spans="2:11" ht="16.5" thickBot="1" x14ac:dyDescent="0.3">
      <c r="B46" s="17"/>
      <c r="C46" s="17"/>
    </row>
    <row r="47" spans="2:11" x14ac:dyDescent="0.25">
      <c r="B47" s="784"/>
      <c r="C47" s="740" t="s">
        <v>239</v>
      </c>
      <c r="D47" s="729" t="s">
        <v>1450</v>
      </c>
    </row>
    <row r="48" spans="2:11" ht="31.5" customHeight="1" thickBot="1" x14ac:dyDescent="0.3">
      <c r="B48" s="786"/>
      <c r="C48" s="719"/>
      <c r="D48" s="893"/>
    </row>
    <row r="49" spans="2:4" ht="15.75" thickBot="1" x14ac:dyDescent="0.3">
      <c r="B49" s="25" t="s">
        <v>26</v>
      </c>
      <c r="C49" s="24" t="s">
        <v>27</v>
      </c>
      <c r="D49" s="24">
        <v>2</v>
      </c>
    </row>
    <row r="50" spans="2:4" ht="15.75" x14ac:dyDescent="0.25">
      <c r="B50" s="228" t="s">
        <v>1451</v>
      </c>
      <c r="C50" s="659" t="s">
        <v>247</v>
      </c>
      <c r="D50" s="632"/>
    </row>
    <row r="51" spans="2:4" ht="15.75" x14ac:dyDescent="0.25">
      <c r="B51" s="645" t="s">
        <v>1452</v>
      </c>
      <c r="C51" s="661" t="s">
        <v>248</v>
      </c>
      <c r="D51" s="637"/>
    </row>
    <row r="52" spans="2:4" ht="15.75" x14ac:dyDescent="0.25">
      <c r="B52" s="645" t="s">
        <v>1453</v>
      </c>
      <c r="C52" s="661" t="s">
        <v>249</v>
      </c>
      <c r="D52" s="637"/>
    </row>
    <row r="53" spans="2:4" ht="15.75" x14ac:dyDescent="0.25">
      <c r="B53" s="645" t="s">
        <v>1454</v>
      </c>
      <c r="C53" s="661" t="s">
        <v>250</v>
      </c>
      <c r="D53" s="637"/>
    </row>
    <row r="54" spans="2:4" ht="15.75" x14ac:dyDescent="0.25">
      <c r="B54" s="688" t="s">
        <v>1455</v>
      </c>
      <c r="C54" s="661" t="s">
        <v>251</v>
      </c>
      <c r="D54" s="637"/>
    </row>
    <row r="55" spans="2:4" ht="16.5" thickBot="1" x14ac:dyDescent="0.3">
      <c r="B55" s="241" t="s">
        <v>1456</v>
      </c>
      <c r="C55" s="684" t="s">
        <v>252</v>
      </c>
      <c r="D55" s="689"/>
    </row>
  </sheetData>
  <mergeCells count="23">
    <mergeCell ref="H36:J36"/>
    <mergeCell ref="K36:K37"/>
    <mergeCell ref="B47:B48"/>
    <mergeCell ref="C47:C48"/>
    <mergeCell ref="D47:D48"/>
    <mergeCell ref="B20:B22"/>
    <mergeCell ref="C20:C22"/>
    <mergeCell ref="D20:F20"/>
    <mergeCell ref="C36:C37"/>
    <mergeCell ref="D36:D37"/>
    <mergeCell ref="E36:G36"/>
    <mergeCell ref="G20:G22"/>
    <mergeCell ref="D21:D22"/>
    <mergeCell ref="E21:F21"/>
    <mergeCell ref="B2:H2"/>
    <mergeCell ref="B7:B9"/>
    <mergeCell ref="C7:C9"/>
    <mergeCell ref="D7:E7"/>
    <mergeCell ref="F7:H7"/>
    <mergeCell ref="D8:D9"/>
    <mergeCell ref="E8:E9"/>
    <mergeCell ref="F8:F9"/>
    <mergeCell ref="G8:H8"/>
  </mergeCells>
  <dataValidations count="3">
    <dataValidation type="decimal" operator="greaterThanOrEqual" allowBlank="1" showInputMessage="1" showErrorMessage="1" error="Непозволена стойност или неправилно използване на клавиша &quot;space&quot;!" sqref="D11:E16">
      <formula1>0</formula1>
    </dataValidation>
    <dataValidation type="whole" operator="lessThan" allowBlank="1" showInputMessage="1" showErrorMessage="1" error="Непозволена стойност или неправилно използване на клавиша &quot;space&quot;!" sqref="H15:H16">
      <formula1>999999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F11:H14 F15:G16 D24:G30 D50:D55 D39:K42">
      <formula1>0</formula1>
    </dataValidation>
  </dataValidations>
  <pageMargins left="0.11811023622047245" right="0.11811023622047245" top="0.15748031496062992" bottom="0.15748031496062992" header="0.31496062992125984" footer="0.31496062992125984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"/>
  <sheetViews>
    <sheetView tabSelected="1" workbookViewId="0">
      <selection activeCell="A21" sqref="A21"/>
    </sheetView>
  </sheetViews>
  <sheetFormatPr defaultRowHeight="15" x14ac:dyDescent="0.25"/>
  <cols>
    <col min="1" max="1" width="58.5703125" customWidth="1"/>
    <col min="5" max="5" width="12" customWidth="1"/>
  </cols>
  <sheetData>
    <row r="3" spans="1:8" ht="15.75" x14ac:dyDescent="0.25">
      <c r="A3" s="690" t="s">
        <v>1457</v>
      </c>
    </row>
    <row r="4" spans="1:8" ht="15.75" x14ac:dyDescent="0.25">
      <c r="A4" s="690" t="s">
        <v>1458</v>
      </c>
    </row>
    <row r="5" spans="1:8" ht="16.5" thickBot="1" x14ac:dyDescent="0.3">
      <c r="A5" s="690" t="s">
        <v>1480</v>
      </c>
    </row>
    <row r="6" spans="1:8" ht="16.5" thickBot="1" x14ac:dyDescent="0.3">
      <c r="A6" s="903" t="s">
        <v>1459</v>
      </c>
      <c r="B6" s="906" t="s">
        <v>1460</v>
      </c>
      <c r="C6" s="909" t="s">
        <v>1461</v>
      </c>
      <c r="D6" s="910"/>
      <c r="E6" s="911"/>
      <c r="F6" s="912" t="s">
        <v>1462</v>
      </c>
      <c r="G6" s="913"/>
      <c r="H6" s="914"/>
    </row>
    <row r="7" spans="1:8" ht="15.75" customHeight="1" x14ac:dyDescent="0.25">
      <c r="A7" s="904"/>
      <c r="B7" s="907"/>
      <c r="C7" s="915" t="s">
        <v>347</v>
      </c>
      <c r="D7" s="916" t="s">
        <v>24</v>
      </c>
      <c r="E7" s="915" t="s">
        <v>25</v>
      </c>
      <c r="F7" s="918" t="s">
        <v>347</v>
      </c>
      <c r="G7" s="920" t="s">
        <v>24</v>
      </c>
      <c r="H7" s="918" t="s">
        <v>25</v>
      </c>
    </row>
    <row r="8" spans="1:8" ht="4.5" customHeight="1" thickBot="1" x14ac:dyDescent="0.3">
      <c r="A8" s="905"/>
      <c r="B8" s="908"/>
      <c r="C8" s="905"/>
      <c r="D8" s="917"/>
      <c r="E8" s="905"/>
      <c r="F8" s="919"/>
      <c r="G8" s="921"/>
      <c r="H8" s="919"/>
    </row>
    <row r="9" spans="1:8" ht="15.75" x14ac:dyDescent="0.25">
      <c r="A9" s="691" t="s">
        <v>1463</v>
      </c>
      <c r="B9" s="692" t="s">
        <v>265</v>
      </c>
      <c r="C9" s="693"/>
      <c r="D9" s="694"/>
      <c r="E9" s="694"/>
      <c r="F9" s="695"/>
      <c r="G9" s="695"/>
      <c r="H9" s="696"/>
    </row>
    <row r="10" spans="1:8" ht="15.75" x14ac:dyDescent="0.25">
      <c r="A10" s="697" t="s">
        <v>1464</v>
      </c>
      <c r="B10" s="698" t="s">
        <v>266</v>
      </c>
      <c r="C10" s="699"/>
      <c r="D10" s="700"/>
      <c r="E10" s="700"/>
      <c r="F10" s="701"/>
      <c r="G10" s="701"/>
      <c r="H10" s="702"/>
    </row>
    <row r="11" spans="1:8" ht="18.75" customHeight="1" x14ac:dyDescent="0.25">
      <c r="A11" s="703" t="s">
        <v>1447</v>
      </c>
      <c r="B11" s="698" t="s">
        <v>267</v>
      </c>
      <c r="C11" s="699"/>
      <c r="D11" s="700"/>
      <c r="E11" s="700"/>
      <c r="F11" s="701"/>
      <c r="G11" s="701"/>
      <c r="H11" s="702"/>
    </row>
    <row r="12" spans="1:8" ht="15.75" x14ac:dyDescent="0.25">
      <c r="A12" s="697" t="s">
        <v>1465</v>
      </c>
      <c r="B12" s="698" t="s">
        <v>268</v>
      </c>
      <c r="C12" s="699"/>
      <c r="D12" s="700"/>
      <c r="E12" s="700"/>
      <c r="F12" s="701"/>
      <c r="G12" s="701"/>
      <c r="H12" s="702"/>
    </row>
    <row r="13" spans="1:8" ht="15.75" x14ac:dyDescent="0.25">
      <c r="A13" s="703" t="s">
        <v>1449</v>
      </c>
      <c r="B13" s="698" t="s">
        <v>269</v>
      </c>
      <c r="C13" s="699"/>
      <c r="D13" s="700"/>
      <c r="E13" s="700"/>
      <c r="F13" s="701"/>
      <c r="G13" s="701"/>
      <c r="H13" s="702"/>
    </row>
    <row r="14" spans="1:8" ht="15.75" x14ac:dyDescent="0.25">
      <c r="A14" s="703" t="s">
        <v>1466</v>
      </c>
      <c r="B14" s="698" t="s">
        <v>271</v>
      </c>
      <c r="C14" s="699"/>
      <c r="D14" s="700"/>
      <c r="E14" s="700"/>
      <c r="F14" s="701"/>
      <c r="G14" s="701"/>
      <c r="H14" s="702"/>
    </row>
    <row r="15" spans="1:8" ht="15.75" x14ac:dyDescent="0.25">
      <c r="A15" s="697" t="s">
        <v>1467</v>
      </c>
      <c r="B15" s="698" t="s">
        <v>272</v>
      </c>
      <c r="C15" s="699"/>
      <c r="D15" s="700"/>
      <c r="E15" s="700"/>
      <c r="F15" s="701"/>
      <c r="G15" s="701"/>
      <c r="H15" s="702"/>
    </row>
    <row r="16" spans="1:8" ht="16.5" thickBot="1" x14ac:dyDescent="0.3">
      <c r="A16" s="704" t="s">
        <v>1468</v>
      </c>
      <c r="B16" s="705" t="s">
        <v>273</v>
      </c>
      <c r="C16" s="706"/>
      <c r="D16" s="707"/>
      <c r="E16" s="707"/>
      <c r="F16" s="708"/>
      <c r="G16" s="708"/>
      <c r="H16" s="709"/>
    </row>
    <row r="18" spans="1:8" ht="15.75" x14ac:dyDescent="0.25">
      <c r="A18" s="690" t="s">
        <v>1457</v>
      </c>
    </row>
    <row r="19" spans="1:8" ht="15.75" x14ac:dyDescent="0.25">
      <c r="A19" s="690" t="s">
        <v>1458</v>
      </c>
    </row>
    <row r="20" spans="1:8" ht="15.75" x14ac:dyDescent="0.25">
      <c r="A20" s="690" t="s">
        <v>1469</v>
      </c>
    </row>
    <row r="21" spans="1:8" ht="16.5" thickBot="1" x14ac:dyDescent="0.3">
      <c r="A21" s="690" t="s">
        <v>1480</v>
      </c>
    </row>
    <row r="22" spans="1:8" ht="16.5" thickBot="1" x14ac:dyDescent="0.3">
      <c r="A22" s="903" t="s">
        <v>1459</v>
      </c>
      <c r="B22" s="906" t="s">
        <v>1460</v>
      </c>
      <c r="C22" s="909" t="s">
        <v>1461</v>
      </c>
      <c r="D22" s="910"/>
      <c r="E22" s="911"/>
      <c r="F22" s="912" t="s">
        <v>1462</v>
      </c>
      <c r="G22" s="913"/>
      <c r="H22" s="914"/>
    </row>
    <row r="23" spans="1:8" x14ac:dyDescent="0.25">
      <c r="A23" s="904"/>
      <c r="B23" s="907"/>
      <c r="C23" s="915" t="s">
        <v>347</v>
      </c>
      <c r="D23" s="916" t="s">
        <v>24</v>
      </c>
      <c r="E23" s="915" t="s">
        <v>25</v>
      </c>
      <c r="F23" s="918" t="s">
        <v>347</v>
      </c>
      <c r="G23" s="920" t="s">
        <v>24</v>
      </c>
      <c r="H23" s="918" t="s">
        <v>25</v>
      </c>
    </row>
    <row r="24" spans="1:8" ht="5.25" customHeight="1" thickBot="1" x14ac:dyDescent="0.3">
      <c r="A24" s="905"/>
      <c r="B24" s="908"/>
      <c r="C24" s="905"/>
      <c r="D24" s="917"/>
      <c r="E24" s="905"/>
      <c r="F24" s="919"/>
      <c r="G24" s="921"/>
      <c r="H24" s="919"/>
    </row>
    <row r="25" spans="1:8" ht="15.75" x14ac:dyDescent="0.25">
      <c r="A25" s="691" t="s">
        <v>1463</v>
      </c>
      <c r="B25" s="692" t="s">
        <v>265</v>
      </c>
      <c r="C25" s="693"/>
      <c r="D25" s="694"/>
      <c r="E25" s="694"/>
      <c r="F25" s="695"/>
      <c r="G25" s="695"/>
      <c r="H25" s="696"/>
    </row>
    <row r="26" spans="1:8" ht="15.75" x14ac:dyDescent="0.25">
      <c r="A26" s="697" t="s">
        <v>1464</v>
      </c>
      <c r="B26" s="698" t="s">
        <v>266</v>
      </c>
      <c r="C26" s="699"/>
      <c r="D26" s="700"/>
      <c r="E26" s="700"/>
      <c r="F26" s="701"/>
      <c r="G26" s="701"/>
      <c r="H26" s="702"/>
    </row>
    <row r="27" spans="1:8" ht="18.75" customHeight="1" x14ac:dyDescent="0.25">
      <c r="A27" s="703" t="s">
        <v>1447</v>
      </c>
      <c r="B27" s="698" t="s">
        <v>267</v>
      </c>
      <c r="C27" s="699"/>
      <c r="D27" s="700"/>
      <c r="E27" s="700"/>
      <c r="F27" s="701"/>
      <c r="G27" s="701"/>
      <c r="H27" s="702"/>
    </row>
    <row r="28" spans="1:8" ht="15.75" x14ac:dyDescent="0.25">
      <c r="A28" s="697" t="s">
        <v>1465</v>
      </c>
      <c r="B28" s="698" t="s">
        <v>268</v>
      </c>
      <c r="C28" s="699"/>
      <c r="D28" s="700"/>
      <c r="E28" s="700"/>
      <c r="F28" s="701"/>
      <c r="G28" s="701"/>
      <c r="H28" s="702"/>
    </row>
    <row r="29" spans="1:8" ht="15.75" x14ac:dyDescent="0.25">
      <c r="A29" s="703" t="s">
        <v>1449</v>
      </c>
      <c r="B29" s="698" t="s">
        <v>269</v>
      </c>
      <c r="C29" s="699"/>
      <c r="D29" s="700"/>
      <c r="E29" s="700"/>
      <c r="F29" s="701"/>
      <c r="G29" s="701"/>
      <c r="H29" s="702"/>
    </row>
    <row r="30" spans="1:8" ht="15.75" x14ac:dyDescent="0.25">
      <c r="A30" s="703" t="s">
        <v>1466</v>
      </c>
      <c r="B30" s="698" t="s">
        <v>271</v>
      </c>
      <c r="C30" s="699"/>
      <c r="D30" s="700"/>
      <c r="E30" s="700"/>
      <c r="F30" s="701"/>
      <c r="G30" s="701"/>
      <c r="H30" s="702"/>
    </row>
    <row r="31" spans="1:8" ht="15.75" x14ac:dyDescent="0.25">
      <c r="A31" s="697" t="s">
        <v>1467</v>
      </c>
      <c r="B31" s="698" t="s">
        <v>272</v>
      </c>
      <c r="C31" s="699"/>
      <c r="D31" s="700"/>
      <c r="E31" s="700"/>
      <c r="F31" s="701"/>
      <c r="G31" s="701"/>
      <c r="H31" s="702"/>
    </row>
    <row r="32" spans="1:8" ht="16.5" thickBot="1" x14ac:dyDescent="0.3">
      <c r="A32" s="704" t="s">
        <v>1468</v>
      </c>
      <c r="B32" s="705" t="s">
        <v>273</v>
      </c>
      <c r="C32" s="706"/>
      <c r="D32" s="707"/>
      <c r="E32" s="707"/>
      <c r="F32" s="708"/>
      <c r="G32" s="708"/>
      <c r="H32" s="709"/>
    </row>
    <row r="33" spans="1:8" ht="15.75" x14ac:dyDescent="0.25">
      <c r="A33" s="710"/>
      <c r="B33" s="711"/>
      <c r="C33" s="712"/>
      <c r="D33" s="713"/>
      <c r="E33" s="713"/>
      <c r="F33" s="560"/>
      <c r="G33" s="560"/>
      <c r="H33" s="560"/>
    </row>
  </sheetData>
  <mergeCells count="20">
    <mergeCell ref="A22:A24"/>
    <mergeCell ref="B22:B24"/>
    <mergeCell ref="C22:E22"/>
    <mergeCell ref="F22:H22"/>
    <mergeCell ref="C23:C24"/>
    <mergeCell ref="D23:D24"/>
    <mergeCell ref="E23:E24"/>
    <mergeCell ref="F23:F24"/>
    <mergeCell ref="G23:G24"/>
    <mergeCell ref="H23:H24"/>
    <mergeCell ref="A6:A8"/>
    <mergeCell ref="B6:B8"/>
    <mergeCell ref="C6:E6"/>
    <mergeCell ref="F6:H6"/>
    <mergeCell ref="C7:C8"/>
    <mergeCell ref="D7:D8"/>
    <mergeCell ref="E7:E8"/>
    <mergeCell ref="F7:F8"/>
    <mergeCell ref="G7:G8"/>
    <mergeCell ref="H7:H8"/>
  </mergeCells>
  <pageMargins left="0.31496062992125984" right="0.31496062992125984" top="0.15748031496062992" bottom="0.15748031496062992" header="0.31496062992125984" footer="0.31496062992125984"/>
  <pageSetup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0"/>
  <sheetViews>
    <sheetView zoomScale="93" zoomScaleNormal="93" workbookViewId="0">
      <selection activeCell="E9" sqref="E9"/>
    </sheetView>
  </sheetViews>
  <sheetFormatPr defaultRowHeight="15" x14ac:dyDescent="0.25"/>
  <cols>
    <col min="1" max="1" width="9.85546875" customWidth="1"/>
    <col min="2" max="2" width="47.140625" customWidth="1"/>
    <col min="3" max="3" width="6.85546875" customWidth="1"/>
    <col min="4" max="4" width="23.7109375" customWidth="1"/>
    <col min="5" max="5" width="14.5703125" customWidth="1"/>
    <col min="11" max="11" width="12.5703125" customWidth="1"/>
    <col min="16" max="16" width="15.7109375" customWidth="1"/>
    <col min="21" max="21" width="13.7109375" customWidth="1"/>
    <col min="25" max="25" width="13.42578125" customWidth="1"/>
    <col min="28" max="28" width="11.7109375" customWidth="1"/>
    <col min="29" max="29" width="10.5703125" customWidth="1"/>
    <col min="30" max="30" width="11.42578125" customWidth="1"/>
  </cols>
  <sheetData>
    <row r="1" spans="1:30" ht="15.75" x14ac:dyDescent="0.25">
      <c r="A1" s="340">
        <v>1</v>
      </c>
      <c r="B1" s="801" t="s">
        <v>624</v>
      </c>
      <c r="C1" s="802"/>
      <c r="D1" s="803"/>
    </row>
    <row r="2" spans="1:30" ht="15.75" x14ac:dyDescent="0.25">
      <c r="A2" s="340"/>
      <c r="B2" s="804" t="s">
        <v>622</v>
      </c>
      <c r="C2" s="805"/>
      <c r="D2" s="806"/>
    </row>
    <row r="3" spans="1:30" ht="15.75" x14ac:dyDescent="0.25">
      <c r="A3" s="340"/>
      <c r="B3" s="804" t="s">
        <v>625</v>
      </c>
      <c r="C3" s="805"/>
      <c r="D3" s="806"/>
    </row>
    <row r="4" spans="1:30" ht="15.75" x14ac:dyDescent="0.25">
      <c r="A4" s="340"/>
      <c r="B4" s="807" t="s">
        <v>626</v>
      </c>
      <c r="C4" s="808"/>
      <c r="D4" s="809"/>
    </row>
    <row r="5" spans="1:30" ht="15.75" x14ac:dyDescent="0.25">
      <c r="A5" s="340"/>
      <c r="B5" s="810" t="s">
        <v>627</v>
      </c>
      <c r="C5" s="811"/>
      <c r="D5" s="812"/>
    </row>
    <row r="6" spans="1:30" ht="15.75" x14ac:dyDescent="0.25">
      <c r="A6" s="340"/>
      <c r="B6" s="339"/>
    </row>
    <row r="7" spans="1:30" ht="15.75" x14ac:dyDescent="0.25">
      <c r="A7" s="340"/>
      <c r="B7" s="339"/>
    </row>
    <row r="8" spans="1:30" ht="15.75" x14ac:dyDescent="0.25">
      <c r="A8" s="340"/>
      <c r="B8" s="339"/>
    </row>
    <row r="10" spans="1:30" ht="15.75" x14ac:dyDescent="0.25">
      <c r="A10" s="38"/>
      <c r="B10" s="16" t="s">
        <v>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9"/>
      <c r="X10" s="17"/>
      <c r="Y10" s="17"/>
      <c r="Z10" s="17"/>
      <c r="AA10" s="17"/>
      <c r="AB10" s="17"/>
      <c r="AC10" s="17"/>
      <c r="AD10" s="17"/>
    </row>
    <row r="11" spans="1:30" ht="15.75" x14ac:dyDescent="0.25">
      <c r="A11" s="40">
        <v>2</v>
      </c>
      <c r="B11" s="16" t="s">
        <v>1</v>
      </c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39"/>
      <c r="X11" s="17"/>
      <c r="Y11" s="17"/>
      <c r="Z11" s="17"/>
      <c r="AA11" s="17"/>
      <c r="AB11" s="17"/>
      <c r="AC11" s="17"/>
      <c r="AD11" s="17"/>
    </row>
    <row r="12" spans="1:30" ht="16.5" thickBot="1" x14ac:dyDescent="0.3">
      <c r="A12" s="38"/>
      <c r="B12" s="4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9" t="s">
        <v>2</v>
      </c>
      <c r="X12" s="17"/>
      <c r="Y12" s="17"/>
      <c r="Z12" s="17"/>
      <c r="AA12" s="17"/>
      <c r="AB12" s="17"/>
      <c r="AC12" s="17"/>
      <c r="AD12" s="17"/>
    </row>
    <row r="13" spans="1:30" ht="16.5" thickBot="1" x14ac:dyDescent="0.3">
      <c r="A13" s="38"/>
      <c r="B13" s="714"/>
      <c r="C13" s="717" t="s">
        <v>3</v>
      </c>
      <c r="D13" s="720" t="s">
        <v>4</v>
      </c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  <c r="S13" s="721"/>
      <c r="T13" s="721"/>
      <c r="U13" s="722"/>
      <c r="V13" s="17"/>
      <c r="W13" s="39"/>
      <c r="X13" s="17"/>
      <c r="Y13" s="17"/>
      <c r="Z13" s="17"/>
      <c r="AA13" s="17"/>
      <c r="AB13" s="17"/>
      <c r="AC13" s="17"/>
      <c r="AD13" s="17"/>
    </row>
    <row r="14" spans="1:30" ht="16.5" thickBot="1" x14ac:dyDescent="0.3">
      <c r="A14" s="38"/>
      <c r="B14" s="715"/>
      <c r="C14" s="718"/>
      <c r="D14" s="723" t="s">
        <v>5</v>
      </c>
      <c r="E14" s="720" t="s">
        <v>6</v>
      </c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6"/>
      <c r="V14" s="17"/>
      <c r="W14" s="727" t="s">
        <v>7</v>
      </c>
      <c r="X14" s="727" t="s">
        <v>8</v>
      </c>
      <c r="Y14" s="737" t="s">
        <v>9</v>
      </c>
      <c r="Z14" s="727" t="s">
        <v>10</v>
      </c>
      <c r="AA14" s="727" t="s">
        <v>11</v>
      </c>
      <c r="AB14" s="727" t="s">
        <v>12</v>
      </c>
      <c r="AC14" s="727" t="s">
        <v>13</v>
      </c>
      <c r="AD14" s="727" t="s">
        <v>14</v>
      </c>
    </row>
    <row r="15" spans="1:30" ht="16.5" thickBot="1" x14ac:dyDescent="0.3">
      <c r="A15" s="38"/>
      <c r="B15" s="715"/>
      <c r="C15" s="718"/>
      <c r="D15" s="724"/>
      <c r="E15" s="729" t="s">
        <v>15</v>
      </c>
      <c r="F15" s="729" t="s">
        <v>16</v>
      </c>
      <c r="G15" s="720" t="s">
        <v>17</v>
      </c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1"/>
      <c r="V15" s="17"/>
      <c r="W15" s="736"/>
      <c r="X15" s="736"/>
      <c r="Y15" s="738"/>
      <c r="Z15" s="728"/>
      <c r="AA15" s="728"/>
      <c r="AB15" s="728"/>
      <c r="AC15" s="728"/>
      <c r="AD15" s="728"/>
    </row>
    <row r="16" spans="1:30" ht="16.5" thickBot="1" x14ac:dyDescent="0.3">
      <c r="A16" s="38"/>
      <c r="B16" s="715"/>
      <c r="C16" s="718"/>
      <c r="D16" s="724"/>
      <c r="E16" s="718"/>
      <c r="F16" s="718"/>
      <c r="G16" s="732" t="s">
        <v>18</v>
      </c>
      <c r="H16" s="733"/>
      <c r="I16" s="733"/>
      <c r="J16" s="734" t="s">
        <v>19</v>
      </c>
      <c r="K16" s="734"/>
      <c r="L16" s="734"/>
      <c r="M16" s="734" t="s">
        <v>20</v>
      </c>
      <c r="N16" s="734"/>
      <c r="O16" s="734"/>
      <c r="P16" s="734" t="s">
        <v>21</v>
      </c>
      <c r="Q16" s="734"/>
      <c r="R16" s="734"/>
      <c r="S16" s="734" t="s">
        <v>22</v>
      </c>
      <c r="T16" s="734"/>
      <c r="U16" s="735"/>
      <c r="V16" s="17"/>
      <c r="W16" s="42"/>
      <c r="X16" s="43"/>
      <c r="Y16" s="739"/>
      <c r="Z16" s="44"/>
      <c r="AA16" s="44"/>
      <c r="AB16" s="44"/>
      <c r="AC16" s="44"/>
      <c r="AD16" s="44"/>
    </row>
    <row r="17" spans="1:30" ht="16.5" thickBot="1" x14ac:dyDescent="0.3">
      <c r="A17" s="38"/>
      <c r="B17" s="716"/>
      <c r="C17" s="719"/>
      <c r="D17" s="724"/>
      <c r="E17" s="718"/>
      <c r="F17" s="718"/>
      <c r="G17" s="45" t="s">
        <v>23</v>
      </c>
      <c r="H17" s="46" t="s">
        <v>24</v>
      </c>
      <c r="I17" s="46" t="s">
        <v>25</v>
      </c>
      <c r="J17" s="45" t="s">
        <v>23</v>
      </c>
      <c r="K17" s="46" t="s">
        <v>24</v>
      </c>
      <c r="L17" s="46" t="s">
        <v>25</v>
      </c>
      <c r="M17" s="45" t="s">
        <v>23</v>
      </c>
      <c r="N17" s="46" t="s">
        <v>24</v>
      </c>
      <c r="O17" s="46" t="s">
        <v>25</v>
      </c>
      <c r="P17" s="45" t="s">
        <v>23</v>
      </c>
      <c r="Q17" s="46" t="s">
        <v>24</v>
      </c>
      <c r="R17" s="46" t="s">
        <v>25</v>
      </c>
      <c r="S17" s="45" t="s">
        <v>23</v>
      </c>
      <c r="T17" s="46" t="s">
        <v>24</v>
      </c>
      <c r="U17" s="47" t="s">
        <v>25</v>
      </c>
      <c r="V17" s="17"/>
      <c r="W17" s="42"/>
      <c r="X17" s="43"/>
      <c r="Y17" s="739"/>
      <c r="Z17" s="44"/>
      <c r="AA17" s="44"/>
      <c r="AB17" s="44"/>
      <c r="AC17" s="44"/>
      <c r="AD17" s="44"/>
    </row>
    <row r="18" spans="1:30" ht="16.5" thickBot="1" x14ac:dyDescent="0.3">
      <c r="A18" s="38"/>
      <c r="B18" s="48" t="s">
        <v>26</v>
      </c>
      <c r="C18" s="49" t="s">
        <v>27</v>
      </c>
      <c r="D18" s="50">
        <v>1</v>
      </c>
      <c r="E18" s="51">
        <v>2</v>
      </c>
      <c r="F18" s="52">
        <v>3</v>
      </c>
      <c r="G18" s="51">
        <v>4</v>
      </c>
      <c r="H18" s="52">
        <v>5</v>
      </c>
      <c r="I18" s="51">
        <v>6</v>
      </c>
      <c r="J18" s="52">
        <v>7</v>
      </c>
      <c r="K18" s="51">
        <v>8</v>
      </c>
      <c r="L18" s="52">
        <v>9</v>
      </c>
      <c r="M18" s="51">
        <v>10</v>
      </c>
      <c r="N18" s="52">
        <v>11</v>
      </c>
      <c r="O18" s="51">
        <v>12</v>
      </c>
      <c r="P18" s="52">
        <v>13</v>
      </c>
      <c r="Q18" s="51">
        <v>14</v>
      </c>
      <c r="R18" s="52">
        <v>15</v>
      </c>
      <c r="S18" s="51">
        <v>16</v>
      </c>
      <c r="T18" s="52">
        <v>17</v>
      </c>
      <c r="U18" s="53">
        <v>18</v>
      </c>
      <c r="V18" s="17"/>
      <c r="W18" s="54"/>
      <c r="X18" s="55"/>
      <c r="Y18" s="55"/>
      <c r="Z18" s="55"/>
      <c r="AA18" s="55"/>
      <c r="AB18" s="55"/>
      <c r="AC18" s="55"/>
      <c r="AD18" s="55"/>
    </row>
    <row r="19" spans="1:30" ht="15.75" x14ac:dyDescent="0.25">
      <c r="A19" s="38"/>
      <c r="B19" s="56" t="s">
        <v>28</v>
      </c>
      <c r="C19" s="27" t="s">
        <v>29</v>
      </c>
      <c r="D19" s="57"/>
      <c r="E19" s="58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17"/>
      <c r="W19" s="39" t="str">
        <f>IF(D19&lt;E19,"грешка","")</f>
        <v/>
      </c>
      <c r="X19" s="39" t="str">
        <f>IF(E19&lt;F19,"грешка","")</f>
        <v/>
      </c>
      <c r="Y19" s="39"/>
      <c r="Z19" s="39"/>
      <c r="AA19" s="39"/>
      <c r="AB19" s="39"/>
      <c r="AC19" s="39"/>
      <c r="AD19" s="39"/>
    </row>
    <row r="20" spans="1:30" ht="15.75" x14ac:dyDescent="0.25">
      <c r="A20" s="38"/>
      <c r="B20" s="61" t="s">
        <v>30</v>
      </c>
      <c r="C20" s="62" t="s">
        <v>31</v>
      </c>
      <c r="D20" s="63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7"/>
      <c r="W20" s="68" t="str">
        <f>IF(D20&lt;E20,"грешка","")</f>
        <v/>
      </c>
      <c r="X20" s="39" t="str">
        <f>IF(E20&lt;F20,"грешка","")</f>
        <v/>
      </c>
      <c r="Y20" s="39" t="str">
        <f>IF(E20=G20+J20+M20+P20+S20,"","грешка")</f>
        <v/>
      </c>
      <c r="Z20" s="39" t="str">
        <f>IF(G20=H20+I20,"","грешка")</f>
        <v/>
      </c>
      <c r="AA20" s="39" t="str">
        <f>IF(J20=K20+L20,"","грешка")</f>
        <v/>
      </c>
      <c r="AB20" s="39" t="str">
        <f>IF(M20=N20+O20,"","грешка")</f>
        <v/>
      </c>
      <c r="AC20" s="39" t="str">
        <f>IF(P20=Q20+R20,"","грешка")</f>
        <v/>
      </c>
      <c r="AD20" s="39" t="str">
        <f>IF(S20=T20+U20,"","грешка")</f>
        <v/>
      </c>
    </row>
    <row r="21" spans="1:30" ht="15.75" x14ac:dyDescent="0.25">
      <c r="A21" s="69"/>
      <c r="B21" s="70" t="s">
        <v>32</v>
      </c>
      <c r="C21" s="71" t="s">
        <v>33</v>
      </c>
      <c r="D21" s="72"/>
      <c r="E21" s="73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76"/>
      <c r="W21" s="77" t="str">
        <f t="shared" ref="W21:X98" si="0">IF(D21&lt;E21,"грешка","")</f>
        <v/>
      </c>
      <c r="X21" s="78" t="str">
        <f t="shared" si="0"/>
        <v/>
      </c>
      <c r="Y21" s="78" t="str">
        <f t="shared" ref="Y21:Y99" si="1">IF(E21=G21+J21+M21+P21+S21,"","грешка")</f>
        <v/>
      </c>
      <c r="Z21" s="78" t="str">
        <f t="shared" ref="Z21:Z99" si="2">IF(G21=H21+I21,"","грешка")</f>
        <v/>
      </c>
      <c r="AA21" s="78" t="str">
        <f t="shared" ref="AA21:AA99" si="3">IF(J21=K21+L21,"","грешка")</f>
        <v/>
      </c>
      <c r="AB21" s="78" t="str">
        <f t="shared" ref="AB21:AB99" si="4">IF(M21=N21+O21,"","грешка")</f>
        <v/>
      </c>
      <c r="AC21" s="78" t="str">
        <f t="shared" ref="AC21:AC99" si="5">IF(P21=Q21+R21,"","грешка")</f>
        <v/>
      </c>
      <c r="AD21" s="78" t="str">
        <f t="shared" ref="AD21:AD99" si="6">IF(S21=T21+U21,"","грешка")</f>
        <v/>
      </c>
    </row>
    <row r="22" spans="1:30" ht="15.75" x14ac:dyDescent="0.25">
      <c r="A22" s="69"/>
      <c r="B22" s="70" t="s">
        <v>34</v>
      </c>
      <c r="C22" s="62" t="s">
        <v>35</v>
      </c>
      <c r="D22" s="72"/>
      <c r="E22" s="73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76"/>
      <c r="W22" s="77" t="str">
        <f t="shared" si="0"/>
        <v/>
      </c>
      <c r="X22" s="78" t="str">
        <f t="shared" si="0"/>
        <v/>
      </c>
      <c r="Y22" s="78" t="str">
        <f t="shared" si="1"/>
        <v/>
      </c>
      <c r="Z22" s="78" t="str">
        <f t="shared" si="2"/>
        <v/>
      </c>
      <c r="AA22" s="78" t="str">
        <f t="shared" si="3"/>
        <v/>
      </c>
      <c r="AB22" s="78" t="str">
        <f t="shared" si="4"/>
        <v/>
      </c>
      <c r="AC22" s="78" t="str">
        <f t="shared" si="5"/>
        <v/>
      </c>
      <c r="AD22" s="78" t="str">
        <f t="shared" si="6"/>
        <v/>
      </c>
    </row>
    <row r="23" spans="1:30" ht="31.5" x14ac:dyDescent="0.25">
      <c r="A23" s="69"/>
      <c r="B23" s="79" t="s">
        <v>36</v>
      </c>
      <c r="C23" s="71" t="s">
        <v>37</v>
      </c>
      <c r="D23" s="72"/>
      <c r="E23" s="73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76"/>
      <c r="W23" s="77" t="str">
        <f t="shared" si="0"/>
        <v/>
      </c>
      <c r="X23" s="78" t="str">
        <f t="shared" si="0"/>
        <v/>
      </c>
      <c r="Y23" s="78" t="str">
        <f t="shared" si="1"/>
        <v/>
      </c>
      <c r="Z23" s="78" t="str">
        <f t="shared" si="2"/>
        <v/>
      </c>
      <c r="AA23" s="78" t="str">
        <f t="shared" si="3"/>
        <v/>
      </c>
      <c r="AB23" s="78" t="str">
        <f t="shared" si="4"/>
        <v/>
      </c>
      <c r="AC23" s="78" t="str">
        <f t="shared" si="5"/>
        <v/>
      </c>
      <c r="AD23" s="78" t="str">
        <f t="shared" si="6"/>
        <v/>
      </c>
    </row>
    <row r="24" spans="1:30" ht="15.75" x14ac:dyDescent="0.25">
      <c r="A24" s="80"/>
      <c r="B24" s="9" t="s">
        <v>38</v>
      </c>
      <c r="C24" s="81" t="s">
        <v>39</v>
      </c>
      <c r="D24" s="13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  <c r="V24" s="10"/>
      <c r="W24" s="77" t="str">
        <f t="shared" si="0"/>
        <v/>
      </c>
      <c r="X24" s="78" t="str">
        <f t="shared" si="0"/>
        <v/>
      </c>
      <c r="Y24" s="78" t="str">
        <f t="shared" si="1"/>
        <v/>
      </c>
      <c r="Z24" s="78" t="str">
        <f t="shared" si="2"/>
        <v/>
      </c>
      <c r="AA24" s="78" t="str">
        <f t="shared" si="3"/>
        <v/>
      </c>
      <c r="AB24" s="78" t="str">
        <f t="shared" si="4"/>
        <v/>
      </c>
      <c r="AC24" s="78" t="str">
        <f t="shared" si="5"/>
        <v/>
      </c>
      <c r="AD24" s="78" t="str">
        <f t="shared" si="6"/>
        <v/>
      </c>
    </row>
    <row r="25" spans="1:30" ht="15.75" x14ac:dyDescent="0.25">
      <c r="A25" s="80"/>
      <c r="B25" s="9" t="s">
        <v>40</v>
      </c>
      <c r="C25" s="81" t="s">
        <v>41</v>
      </c>
      <c r="D25" s="13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  <c r="V25" s="10"/>
      <c r="W25" s="77" t="str">
        <f t="shared" si="0"/>
        <v/>
      </c>
      <c r="X25" s="78" t="str">
        <f t="shared" si="0"/>
        <v/>
      </c>
      <c r="Y25" s="78" t="str">
        <f t="shared" si="1"/>
        <v/>
      </c>
      <c r="Z25" s="78" t="str">
        <f t="shared" si="2"/>
        <v/>
      </c>
      <c r="AA25" s="78" t="str">
        <f t="shared" si="3"/>
        <v/>
      </c>
      <c r="AB25" s="78" t="str">
        <f t="shared" si="4"/>
        <v/>
      </c>
      <c r="AC25" s="78" t="str">
        <f t="shared" si="5"/>
        <v/>
      </c>
      <c r="AD25" s="78" t="str">
        <f t="shared" si="6"/>
        <v/>
      </c>
    </row>
    <row r="26" spans="1:30" ht="15.75" x14ac:dyDescent="0.25">
      <c r="A26" s="80"/>
      <c r="B26" s="9" t="s">
        <v>42</v>
      </c>
      <c r="C26" s="81" t="s">
        <v>43</v>
      </c>
      <c r="D26" s="13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  <c r="V26" s="10"/>
      <c r="W26" s="77" t="str">
        <f t="shared" si="0"/>
        <v/>
      </c>
      <c r="X26" s="78" t="str">
        <f t="shared" si="0"/>
        <v/>
      </c>
      <c r="Y26" s="78" t="str">
        <f t="shared" si="1"/>
        <v/>
      </c>
      <c r="Z26" s="78" t="str">
        <f t="shared" si="2"/>
        <v/>
      </c>
      <c r="AA26" s="78" t="str">
        <f t="shared" si="3"/>
        <v/>
      </c>
      <c r="AB26" s="78" t="str">
        <f t="shared" si="4"/>
        <v/>
      </c>
      <c r="AC26" s="78" t="str">
        <f t="shared" si="5"/>
        <v/>
      </c>
      <c r="AD26" s="78" t="str">
        <f t="shared" si="6"/>
        <v/>
      </c>
    </row>
    <row r="27" spans="1:30" ht="15.75" x14ac:dyDescent="0.25">
      <c r="A27" s="80"/>
      <c r="B27" s="9" t="s">
        <v>44</v>
      </c>
      <c r="C27" s="81" t="s">
        <v>45</v>
      </c>
      <c r="D27" s="13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V27" s="10"/>
      <c r="W27" s="77" t="str">
        <f t="shared" si="0"/>
        <v/>
      </c>
      <c r="X27" s="78" t="str">
        <f t="shared" si="0"/>
        <v/>
      </c>
      <c r="Y27" s="78" t="str">
        <f t="shared" si="1"/>
        <v/>
      </c>
      <c r="Z27" s="78" t="str">
        <f t="shared" si="2"/>
        <v/>
      </c>
      <c r="AA27" s="78" t="str">
        <f t="shared" si="3"/>
        <v/>
      </c>
      <c r="AB27" s="78" t="str">
        <f t="shared" si="4"/>
        <v/>
      </c>
      <c r="AC27" s="78" t="str">
        <f t="shared" si="5"/>
        <v/>
      </c>
      <c r="AD27" s="78" t="str">
        <f t="shared" si="6"/>
        <v/>
      </c>
    </row>
    <row r="28" spans="1:30" ht="15.75" x14ac:dyDescent="0.25">
      <c r="A28" s="80"/>
      <c r="B28" s="9" t="s">
        <v>46</v>
      </c>
      <c r="C28" s="81" t="s">
        <v>47</v>
      </c>
      <c r="D28" s="13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10"/>
      <c r="W28" s="77" t="str">
        <f t="shared" si="0"/>
        <v/>
      </c>
      <c r="X28" s="78" t="str">
        <f t="shared" si="0"/>
        <v/>
      </c>
      <c r="Y28" s="78" t="str">
        <f t="shared" si="1"/>
        <v/>
      </c>
      <c r="Z28" s="78" t="str">
        <f t="shared" si="2"/>
        <v/>
      </c>
      <c r="AA28" s="78" t="str">
        <f t="shared" si="3"/>
        <v/>
      </c>
      <c r="AB28" s="78" t="str">
        <f t="shared" si="4"/>
        <v/>
      </c>
      <c r="AC28" s="78" t="str">
        <f t="shared" si="5"/>
        <v/>
      </c>
      <c r="AD28" s="78" t="str">
        <f t="shared" si="6"/>
        <v/>
      </c>
    </row>
    <row r="29" spans="1:30" ht="15.75" x14ac:dyDescent="0.25">
      <c r="A29" s="80"/>
      <c r="B29" s="9" t="s">
        <v>48</v>
      </c>
      <c r="C29" s="81" t="s">
        <v>49</v>
      </c>
      <c r="D29" s="13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  <c r="V29" s="10"/>
      <c r="W29" s="77" t="str">
        <f t="shared" si="0"/>
        <v/>
      </c>
      <c r="X29" s="78" t="str">
        <f t="shared" si="0"/>
        <v/>
      </c>
      <c r="Y29" s="78" t="str">
        <f t="shared" si="1"/>
        <v/>
      </c>
      <c r="Z29" s="78" t="str">
        <f t="shared" si="2"/>
        <v/>
      </c>
      <c r="AA29" s="78" t="str">
        <f t="shared" si="3"/>
        <v/>
      </c>
      <c r="AB29" s="78" t="str">
        <f t="shared" si="4"/>
        <v/>
      </c>
      <c r="AC29" s="78" t="str">
        <f t="shared" si="5"/>
        <v/>
      </c>
      <c r="AD29" s="78" t="str">
        <f t="shared" si="6"/>
        <v/>
      </c>
    </row>
    <row r="30" spans="1:30" ht="15.75" x14ac:dyDescent="0.25">
      <c r="A30" s="80"/>
      <c r="B30" s="9" t="s">
        <v>50</v>
      </c>
      <c r="C30" s="81" t="s">
        <v>51</v>
      </c>
      <c r="D30" s="13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10"/>
      <c r="W30" s="77" t="str">
        <f t="shared" si="0"/>
        <v/>
      </c>
      <c r="X30" s="78" t="str">
        <f t="shared" si="0"/>
        <v/>
      </c>
      <c r="Y30" s="78" t="str">
        <f t="shared" si="1"/>
        <v/>
      </c>
      <c r="Z30" s="78" t="str">
        <f t="shared" si="2"/>
        <v/>
      </c>
      <c r="AA30" s="78" t="str">
        <f t="shared" si="3"/>
        <v/>
      </c>
      <c r="AB30" s="78" t="str">
        <f t="shared" si="4"/>
        <v/>
      </c>
      <c r="AC30" s="78" t="str">
        <f t="shared" si="5"/>
        <v/>
      </c>
      <c r="AD30" s="78" t="str">
        <f t="shared" si="6"/>
        <v/>
      </c>
    </row>
    <row r="31" spans="1:30" ht="15.75" x14ac:dyDescent="0.25">
      <c r="A31" s="80"/>
      <c r="B31" s="9" t="s">
        <v>52</v>
      </c>
      <c r="C31" s="81" t="s">
        <v>53</v>
      </c>
      <c r="D31" s="13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10"/>
      <c r="W31" s="77" t="str">
        <f t="shared" si="0"/>
        <v/>
      </c>
      <c r="X31" s="78" t="str">
        <f t="shared" si="0"/>
        <v/>
      </c>
      <c r="Y31" s="78" t="str">
        <f t="shared" si="1"/>
        <v/>
      </c>
      <c r="Z31" s="78" t="str">
        <f t="shared" si="2"/>
        <v/>
      </c>
      <c r="AA31" s="78" t="str">
        <f t="shared" si="3"/>
        <v/>
      </c>
      <c r="AB31" s="78" t="str">
        <f t="shared" si="4"/>
        <v/>
      </c>
      <c r="AC31" s="78" t="str">
        <f t="shared" si="5"/>
        <v/>
      </c>
      <c r="AD31" s="78" t="str">
        <f t="shared" si="6"/>
        <v/>
      </c>
    </row>
    <row r="32" spans="1:30" ht="30.75" x14ac:dyDescent="0.25">
      <c r="A32" s="80"/>
      <c r="B32" s="9" t="s">
        <v>54</v>
      </c>
      <c r="C32" s="81" t="s">
        <v>55</v>
      </c>
      <c r="D32" s="13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10"/>
      <c r="W32" s="77" t="str">
        <f t="shared" si="0"/>
        <v/>
      </c>
      <c r="X32" s="78" t="str">
        <f t="shared" si="0"/>
        <v/>
      </c>
      <c r="Y32" s="78" t="str">
        <f t="shared" si="1"/>
        <v/>
      </c>
      <c r="Z32" s="78" t="str">
        <f t="shared" si="2"/>
        <v/>
      </c>
      <c r="AA32" s="78" t="str">
        <f t="shared" si="3"/>
        <v/>
      </c>
      <c r="AB32" s="78" t="str">
        <f t="shared" si="4"/>
        <v/>
      </c>
      <c r="AC32" s="78" t="str">
        <f t="shared" si="5"/>
        <v/>
      </c>
      <c r="AD32" s="78" t="str">
        <f t="shared" si="6"/>
        <v/>
      </c>
    </row>
    <row r="33" spans="1:30" ht="15.75" x14ac:dyDescent="0.25">
      <c r="A33" s="80"/>
      <c r="B33" s="9" t="s">
        <v>56</v>
      </c>
      <c r="C33" s="81" t="s">
        <v>57</v>
      </c>
      <c r="D33" s="13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10"/>
      <c r="W33" s="77" t="str">
        <f t="shared" si="0"/>
        <v/>
      </c>
      <c r="X33" s="78" t="str">
        <f t="shared" si="0"/>
        <v/>
      </c>
      <c r="Y33" s="78" t="str">
        <f t="shared" si="1"/>
        <v/>
      </c>
      <c r="Z33" s="78" t="str">
        <f t="shared" si="2"/>
        <v/>
      </c>
      <c r="AA33" s="78" t="str">
        <f t="shared" si="3"/>
        <v/>
      </c>
      <c r="AB33" s="78" t="str">
        <f t="shared" si="4"/>
        <v/>
      </c>
      <c r="AC33" s="78" t="str">
        <f t="shared" si="5"/>
        <v/>
      </c>
      <c r="AD33" s="78" t="str">
        <f t="shared" si="6"/>
        <v/>
      </c>
    </row>
    <row r="34" spans="1:30" ht="30.75" x14ac:dyDescent="0.25">
      <c r="A34" s="80"/>
      <c r="B34" s="9" t="s">
        <v>58</v>
      </c>
      <c r="C34" s="81" t="s">
        <v>59</v>
      </c>
      <c r="D34" s="13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10"/>
      <c r="W34" s="77" t="str">
        <f t="shared" si="0"/>
        <v/>
      </c>
      <c r="X34" s="78" t="str">
        <f t="shared" si="0"/>
        <v/>
      </c>
      <c r="Y34" s="78" t="str">
        <f t="shared" si="1"/>
        <v/>
      </c>
      <c r="Z34" s="78" t="str">
        <f t="shared" si="2"/>
        <v/>
      </c>
      <c r="AA34" s="78" t="str">
        <f t="shared" si="3"/>
        <v/>
      </c>
      <c r="AB34" s="78" t="str">
        <f t="shared" si="4"/>
        <v/>
      </c>
      <c r="AC34" s="78" t="str">
        <f t="shared" si="5"/>
        <v/>
      </c>
      <c r="AD34" s="78" t="str">
        <f t="shared" si="6"/>
        <v/>
      </c>
    </row>
    <row r="35" spans="1:30" ht="15.75" x14ac:dyDescent="0.25">
      <c r="A35" s="80"/>
      <c r="B35" s="9" t="s">
        <v>60</v>
      </c>
      <c r="C35" s="81" t="s">
        <v>61</v>
      </c>
      <c r="D35" s="13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10"/>
      <c r="W35" s="77" t="str">
        <f t="shared" si="0"/>
        <v/>
      </c>
      <c r="X35" s="78" t="str">
        <f t="shared" si="0"/>
        <v/>
      </c>
      <c r="Y35" s="78" t="str">
        <f t="shared" si="1"/>
        <v/>
      </c>
      <c r="Z35" s="78" t="str">
        <f t="shared" si="2"/>
        <v/>
      </c>
      <c r="AA35" s="78" t="str">
        <f t="shared" si="3"/>
        <v/>
      </c>
      <c r="AB35" s="78" t="str">
        <f t="shared" si="4"/>
        <v/>
      </c>
      <c r="AC35" s="78" t="str">
        <f t="shared" si="5"/>
        <v/>
      </c>
      <c r="AD35" s="78" t="str">
        <f t="shared" si="6"/>
        <v/>
      </c>
    </row>
    <row r="36" spans="1:30" ht="15.75" x14ac:dyDescent="0.25">
      <c r="A36" s="80"/>
      <c r="B36" s="9" t="s">
        <v>62</v>
      </c>
      <c r="C36" s="81" t="s">
        <v>63</v>
      </c>
      <c r="D36" s="13"/>
      <c r="E36" s="1"/>
      <c r="F36" s="1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  <c r="V36" s="10"/>
      <c r="W36" s="77" t="str">
        <f t="shared" si="0"/>
        <v/>
      </c>
      <c r="X36" s="78" t="str">
        <f t="shared" si="0"/>
        <v/>
      </c>
      <c r="Y36" s="78" t="str">
        <f t="shared" si="1"/>
        <v/>
      </c>
      <c r="Z36" s="78" t="str">
        <f t="shared" si="2"/>
        <v/>
      </c>
      <c r="AA36" s="78" t="str">
        <f t="shared" si="3"/>
        <v/>
      </c>
      <c r="AB36" s="78" t="str">
        <f t="shared" si="4"/>
        <v/>
      </c>
      <c r="AC36" s="78" t="str">
        <f t="shared" si="5"/>
        <v/>
      </c>
      <c r="AD36" s="78" t="str">
        <f t="shared" si="6"/>
        <v/>
      </c>
    </row>
    <row r="37" spans="1:30" ht="15.75" x14ac:dyDescent="0.25">
      <c r="A37" s="80"/>
      <c r="B37" s="9" t="s">
        <v>64</v>
      </c>
      <c r="C37" s="81" t="s">
        <v>65</v>
      </c>
      <c r="D37" s="13"/>
      <c r="E37" s="1"/>
      <c r="F37" s="1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  <c r="V37" s="10"/>
      <c r="W37" s="77" t="str">
        <f t="shared" si="0"/>
        <v/>
      </c>
      <c r="X37" s="78" t="str">
        <f t="shared" si="0"/>
        <v/>
      </c>
      <c r="Y37" s="78" t="str">
        <f t="shared" si="1"/>
        <v/>
      </c>
      <c r="Z37" s="78" t="str">
        <f t="shared" si="2"/>
        <v/>
      </c>
      <c r="AA37" s="78" t="str">
        <f t="shared" si="3"/>
        <v/>
      </c>
      <c r="AB37" s="78" t="str">
        <f t="shared" si="4"/>
        <v/>
      </c>
      <c r="AC37" s="78" t="str">
        <f t="shared" si="5"/>
        <v/>
      </c>
      <c r="AD37" s="78" t="str">
        <f t="shared" si="6"/>
        <v/>
      </c>
    </row>
    <row r="38" spans="1:30" ht="15.75" x14ac:dyDescent="0.25">
      <c r="A38" s="80"/>
      <c r="B38" s="9" t="s">
        <v>66</v>
      </c>
      <c r="C38" s="81" t="s">
        <v>67</v>
      </c>
      <c r="D38" s="13"/>
      <c r="E38" s="1"/>
      <c r="F38" s="1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  <c r="V38" s="10"/>
      <c r="W38" s="77" t="str">
        <f t="shared" si="0"/>
        <v/>
      </c>
      <c r="X38" s="78" t="str">
        <f t="shared" si="0"/>
        <v/>
      </c>
      <c r="Y38" s="78" t="str">
        <f t="shared" si="1"/>
        <v/>
      </c>
      <c r="Z38" s="78" t="str">
        <f t="shared" si="2"/>
        <v/>
      </c>
      <c r="AA38" s="78" t="str">
        <f t="shared" si="3"/>
        <v/>
      </c>
      <c r="AB38" s="78" t="str">
        <f t="shared" si="4"/>
        <v/>
      </c>
      <c r="AC38" s="78" t="str">
        <f t="shared" si="5"/>
        <v/>
      </c>
      <c r="AD38" s="78" t="str">
        <f t="shared" si="6"/>
        <v/>
      </c>
    </row>
    <row r="39" spans="1:30" ht="15.75" x14ac:dyDescent="0.25">
      <c r="A39" s="80"/>
      <c r="B39" s="9" t="s">
        <v>68</v>
      </c>
      <c r="C39" s="81" t="s">
        <v>69</v>
      </c>
      <c r="D39" s="13"/>
      <c r="E39" s="1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10"/>
      <c r="W39" s="77" t="str">
        <f t="shared" si="0"/>
        <v/>
      </c>
      <c r="X39" s="78" t="str">
        <f t="shared" si="0"/>
        <v/>
      </c>
      <c r="Y39" s="78" t="str">
        <f t="shared" si="1"/>
        <v/>
      </c>
      <c r="Z39" s="78" t="str">
        <f t="shared" si="2"/>
        <v/>
      </c>
      <c r="AA39" s="78" t="str">
        <f t="shared" si="3"/>
        <v/>
      </c>
      <c r="AB39" s="78" t="str">
        <f t="shared" si="4"/>
        <v/>
      </c>
      <c r="AC39" s="78" t="str">
        <f t="shared" si="5"/>
        <v/>
      </c>
      <c r="AD39" s="78" t="str">
        <f t="shared" si="6"/>
        <v/>
      </c>
    </row>
    <row r="40" spans="1:30" ht="15.75" x14ac:dyDescent="0.25">
      <c r="A40" s="80"/>
      <c r="B40" s="9" t="s">
        <v>70</v>
      </c>
      <c r="C40" s="81" t="s">
        <v>71</v>
      </c>
      <c r="D40" s="13"/>
      <c r="E40" s="1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10"/>
      <c r="W40" s="77" t="str">
        <f t="shared" si="0"/>
        <v/>
      </c>
      <c r="X40" s="78" t="str">
        <f t="shared" si="0"/>
        <v/>
      </c>
      <c r="Y40" s="78" t="str">
        <f t="shared" si="1"/>
        <v/>
      </c>
      <c r="Z40" s="78" t="str">
        <f t="shared" si="2"/>
        <v/>
      </c>
      <c r="AA40" s="78" t="str">
        <f t="shared" si="3"/>
        <v/>
      </c>
      <c r="AB40" s="78" t="str">
        <f t="shared" si="4"/>
        <v/>
      </c>
      <c r="AC40" s="78" t="str">
        <f t="shared" si="5"/>
        <v/>
      </c>
      <c r="AD40" s="78" t="str">
        <f t="shared" si="6"/>
        <v/>
      </c>
    </row>
    <row r="41" spans="1:30" ht="30.75" x14ac:dyDescent="0.25">
      <c r="A41" s="80"/>
      <c r="B41" s="9" t="s">
        <v>72</v>
      </c>
      <c r="C41" s="81" t="s">
        <v>73</v>
      </c>
      <c r="D41" s="13"/>
      <c r="E41" s="1"/>
      <c r="F41" s="1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10"/>
      <c r="W41" s="77" t="str">
        <f t="shared" si="0"/>
        <v/>
      </c>
      <c r="X41" s="78" t="str">
        <f t="shared" si="0"/>
        <v/>
      </c>
      <c r="Y41" s="78" t="str">
        <f t="shared" si="1"/>
        <v/>
      </c>
      <c r="Z41" s="78" t="str">
        <f t="shared" si="2"/>
        <v/>
      </c>
      <c r="AA41" s="78" t="str">
        <f t="shared" si="3"/>
        <v/>
      </c>
      <c r="AB41" s="78" t="str">
        <f t="shared" si="4"/>
        <v/>
      </c>
      <c r="AC41" s="78" t="str">
        <f t="shared" si="5"/>
        <v/>
      </c>
      <c r="AD41" s="78" t="str">
        <f t="shared" si="6"/>
        <v/>
      </c>
    </row>
    <row r="42" spans="1:30" ht="15.75" x14ac:dyDescent="0.25">
      <c r="A42" s="80"/>
      <c r="B42" s="9" t="s">
        <v>74</v>
      </c>
      <c r="C42" s="81" t="s">
        <v>75</v>
      </c>
      <c r="D42" s="13"/>
      <c r="E42" s="1"/>
      <c r="F42" s="1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10"/>
      <c r="W42" s="77" t="str">
        <f t="shared" si="0"/>
        <v/>
      </c>
      <c r="X42" s="78" t="str">
        <f t="shared" si="0"/>
        <v/>
      </c>
      <c r="Y42" s="78" t="str">
        <f t="shared" si="1"/>
        <v/>
      </c>
      <c r="Z42" s="78" t="str">
        <f t="shared" si="2"/>
        <v/>
      </c>
      <c r="AA42" s="78" t="str">
        <f t="shared" si="3"/>
        <v/>
      </c>
      <c r="AB42" s="78" t="str">
        <f t="shared" si="4"/>
        <v/>
      </c>
      <c r="AC42" s="78" t="str">
        <f t="shared" si="5"/>
        <v/>
      </c>
      <c r="AD42" s="78" t="str">
        <f t="shared" si="6"/>
        <v/>
      </c>
    </row>
    <row r="43" spans="1:30" ht="15.75" x14ac:dyDescent="0.25">
      <c r="A43" s="80"/>
      <c r="B43" s="9" t="s">
        <v>76</v>
      </c>
      <c r="C43" s="81" t="s">
        <v>77</v>
      </c>
      <c r="D43" s="13"/>
      <c r="E43" s="1"/>
      <c r="F43" s="1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10"/>
      <c r="W43" s="77" t="str">
        <f t="shared" si="0"/>
        <v/>
      </c>
      <c r="X43" s="78" t="str">
        <f t="shared" si="0"/>
        <v/>
      </c>
      <c r="Y43" s="78" t="str">
        <f t="shared" si="1"/>
        <v/>
      </c>
      <c r="Z43" s="78" t="str">
        <f t="shared" si="2"/>
        <v/>
      </c>
      <c r="AA43" s="78" t="str">
        <f t="shared" si="3"/>
        <v/>
      </c>
      <c r="AB43" s="78" t="str">
        <f t="shared" si="4"/>
        <v/>
      </c>
      <c r="AC43" s="78" t="str">
        <f t="shared" si="5"/>
        <v/>
      </c>
      <c r="AD43" s="78" t="str">
        <f t="shared" si="6"/>
        <v/>
      </c>
    </row>
    <row r="44" spans="1:30" ht="15.75" x14ac:dyDescent="0.25">
      <c r="A44" s="80"/>
      <c r="B44" s="9" t="s">
        <v>78</v>
      </c>
      <c r="C44" s="81" t="s">
        <v>79</v>
      </c>
      <c r="D44" s="13"/>
      <c r="E44" s="1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10"/>
      <c r="W44" s="77" t="str">
        <f t="shared" si="0"/>
        <v/>
      </c>
      <c r="X44" s="78" t="str">
        <f t="shared" si="0"/>
        <v/>
      </c>
      <c r="Y44" s="78" t="str">
        <f t="shared" si="1"/>
        <v/>
      </c>
      <c r="Z44" s="78" t="str">
        <f t="shared" si="2"/>
        <v/>
      </c>
      <c r="AA44" s="78" t="str">
        <f t="shared" si="3"/>
        <v/>
      </c>
      <c r="AB44" s="78" t="str">
        <f t="shared" si="4"/>
        <v/>
      </c>
      <c r="AC44" s="78" t="str">
        <f t="shared" si="5"/>
        <v/>
      </c>
      <c r="AD44" s="78" t="str">
        <f t="shared" si="6"/>
        <v/>
      </c>
    </row>
    <row r="45" spans="1:30" ht="15.75" x14ac:dyDescent="0.25">
      <c r="A45" s="80"/>
      <c r="B45" s="9" t="s">
        <v>80</v>
      </c>
      <c r="C45" s="81" t="s">
        <v>81</v>
      </c>
      <c r="D45" s="13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10"/>
      <c r="W45" s="77" t="str">
        <f t="shared" si="0"/>
        <v/>
      </c>
      <c r="X45" s="78" t="str">
        <f t="shared" si="0"/>
        <v/>
      </c>
      <c r="Y45" s="78" t="str">
        <f t="shared" si="1"/>
        <v/>
      </c>
      <c r="Z45" s="78" t="str">
        <f t="shared" si="2"/>
        <v/>
      </c>
      <c r="AA45" s="78" t="str">
        <f t="shared" si="3"/>
        <v/>
      </c>
      <c r="AB45" s="78" t="str">
        <f t="shared" si="4"/>
        <v/>
      </c>
      <c r="AC45" s="78" t="str">
        <f t="shared" si="5"/>
        <v/>
      </c>
      <c r="AD45" s="78" t="str">
        <f t="shared" si="6"/>
        <v/>
      </c>
    </row>
    <row r="46" spans="1:30" ht="15.75" x14ac:dyDescent="0.25">
      <c r="A46" s="80"/>
      <c r="B46" s="9" t="s">
        <v>82</v>
      </c>
      <c r="C46" s="81" t="s">
        <v>83</v>
      </c>
      <c r="D46" s="13"/>
      <c r="E46" s="1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/>
      <c r="V46" s="10"/>
      <c r="W46" s="77" t="str">
        <f t="shared" si="0"/>
        <v/>
      </c>
      <c r="X46" s="78" t="str">
        <f t="shared" si="0"/>
        <v/>
      </c>
      <c r="Y46" s="78" t="str">
        <f t="shared" si="1"/>
        <v/>
      </c>
      <c r="Z46" s="78" t="str">
        <f t="shared" si="2"/>
        <v/>
      </c>
      <c r="AA46" s="78" t="str">
        <f t="shared" si="3"/>
        <v/>
      </c>
      <c r="AB46" s="78" t="str">
        <f t="shared" si="4"/>
        <v/>
      </c>
      <c r="AC46" s="78" t="str">
        <f t="shared" si="5"/>
        <v/>
      </c>
      <c r="AD46" s="78" t="str">
        <f t="shared" si="6"/>
        <v/>
      </c>
    </row>
    <row r="47" spans="1:30" ht="15.75" x14ac:dyDescent="0.25">
      <c r="A47" s="80"/>
      <c r="B47" s="9" t="s">
        <v>84</v>
      </c>
      <c r="C47" s="81" t="s">
        <v>85</v>
      </c>
      <c r="D47" s="13"/>
      <c r="E47" s="1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  <c r="V47" s="10"/>
      <c r="W47" s="77" t="str">
        <f t="shared" si="0"/>
        <v/>
      </c>
      <c r="X47" s="78" t="str">
        <f t="shared" si="0"/>
        <v/>
      </c>
      <c r="Y47" s="78" t="str">
        <f t="shared" si="1"/>
        <v/>
      </c>
      <c r="Z47" s="78" t="str">
        <f t="shared" si="2"/>
        <v/>
      </c>
      <c r="AA47" s="78" t="str">
        <f t="shared" si="3"/>
        <v/>
      </c>
      <c r="AB47" s="78" t="str">
        <f t="shared" si="4"/>
        <v/>
      </c>
      <c r="AC47" s="78" t="str">
        <f t="shared" si="5"/>
        <v/>
      </c>
      <c r="AD47" s="78" t="str">
        <f t="shared" si="6"/>
        <v/>
      </c>
    </row>
    <row r="48" spans="1:30" ht="15.75" x14ac:dyDescent="0.25">
      <c r="A48" s="80"/>
      <c r="B48" s="9" t="s">
        <v>86</v>
      </c>
      <c r="C48" s="81" t="s">
        <v>87</v>
      </c>
      <c r="D48" s="13"/>
      <c r="E48" s="1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10"/>
      <c r="W48" s="77" t="str">
        <f t="shared" si="0"/>
        <v/>
      </c>
      <c r="X48" s="78" t="str">
        <f t="shared" si="0"/>
        <v/>
      </c>
      <c r="Y48" s="78" t="str">
        <f t="shared" si="1"/>
        <v/>
      </c>
      <c r="Z48" s="78" t="str">
        <f t="shared" si="2"/>
        <v/>
      </c>
      <c r="AA48" s="78" t="str">
        <f t="shared" si="3"/>
        <v/>
      </c>
      <c r="AB48" s="78" t="str">
        <f t="shared" si="4"/>
        <v/>
      </c>
      <c r="AC48" s="78" t="str">
        <f t="shared" si="5"/>
        <v/>
      </c>
      <c r="AD48" s="78" t="str">
        <f t="shared" si="6"/>
        <v/>
      </c>
    </row>
    <row r="49" spans="1:30" ht="15.75" x14ac:dyDescent="0.25">
      <c r="A49" s="80"/>
      <c r="B49" s="9" t="s">
        <v>88</v>
      </c>
      <c r="C49" s="81" t="s">
        <v>89</v>
      </c>
      <c r="D49" s="13"/>
      <c r="E49" s="1"/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10"/>
      <c r="W49" s="77" t="str">
        <f t="shared" si="0"/>
        <v/>
      </c>
      <c r="X49" s="78" t="str">
        <f t="shared" si="0"/>
        <v/>
      </c>
      <c r="Y49" s="78" t="str">
        <f t="shared" si="1"/>
        <v/>
      </c>
      <c r="Z49" s="78" t="str">
        <f t="shared" si="2"/>
        <v/>
      </c>
      <c r="AA49" s="78" t="str">
        <f t="shared" si="3"/>
        <v/>
      </c>
      <c r="AB49" s="78" t="str">
        <f t="shared" si="4"/>
        <v/>
      </c>
      <c r="AC49" s="78" t="str">
        <f t="shared" si="5"/>
        <v/>
      </c>
      <c r="AD49" s="78" t="str">
        <f t="shared" si="6"/>
        <v/>
      </c>
    </row>
    <row r="50" spans="1:30" ht="15.75" x14ac:dyDescent="0.25">
      <c r="A50" s="80"/>
      <c r="B50" s="9" t="s">
        <v>90</v>
      </c>
      <c r="C50" s="81" t="s">
        <v>91</v>
      </c>
      <c r="D50" s="13"/>
      <c r="E50" s="1"/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10"/>
      <c r="W50" s="77" t="str">
        <f t="shared" si="0"/>
        <v/>
      </c>
      <c r="X50" s="78" t="str">
        <f t="shared" si="0"/>
        <v/>
      </c>
      <c r="Y50" s="78" t="str">
        <f t="shared" si="1"/>
        <v/>
      </c>
      <c r="Z50" s="78" t="str">
        <f t="shared" si="2"/>
        <v/>
      </c>
      <c r="AA50" s="78" t="str">
        <f t="shared" si="3"/>
        <v/>
      </c>
      <c r="AB50" s="78" t="str">
        <f t="shared" si="4"/>
        <v/>
      </c>
      <c r="AC50" s="78" t="str">
        <f t="shared" si="5"/>
        <v/>
      </c>
      <c r="AD50" s="78" t="str">
        <f t="shared" si="6"/>
        <v/>
      </c>
    </row>
    <row r="51" spans="1:30" ht="15.75" x14ac:dyDescent="0.25">
      <c r="A51" s="80"/>
      <c r="B51" s="9" t="s">
        <v>92</v>
      </c>
      <c r="C51" s="81" t="s">
        <v>93</v>
      </c>
      <c r="D51" s="13"/>
      <c r="E51" s="1"/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10"/>
      <c r="W51" s="77" t="str">
        <f t="shared" si="0"/>
        <v/>
      </c>
      <c r="X51" s="78" t="str">
        <f t="shared" si="0"/>
        <v/>
      </c>
      <c r="Y51" s="78" t="str">
        <f t="shared" si="1"/>
        <v/>
      </c>
      <c r="Z51" s="78" t="str">
        <f t="shared" si="2"/>
        <v/>
      </c>
      <c r="AA51" s="78" t="str">
        <f t="shared" si="3"/>
        <v/>
      </c>
      <c r="AB51" s="78" t="str">
        <f t="shared" si="4"/>
        <v/>
      </c>
      <c r="AC51" s="78" t="str">
        <f t="shared" si="5"/>
        <v/>
      </c>
      <c r="AD51" s="78" t="str">
        <f t="shared" si="6"/>
        <v/>
      </c>
    </row>
    <row r="52" spans="1:30" ht="15.75" x14ac:dyDescent="0.25">
      <c r="A52" s="80"/>
      <c r="B52" s="9" t="s">
        <v>94</v>
      </c>
      <c r="C52" s="81" t="s">
        <v>95</v>
      </c>
      <c r="D52" s="13"/>
      <c r="E52" s="1"/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  <c r="V52" s="10"/>
      <c r="W52" s="77" t="str">
        <f t="shared" si="0"/>
        <v/>
      </c>
      <c r="X52" s="78" t="str">
        <f t="shared" si="0"/>
        <v/>
      </c>
      <c r="Y52" s="78" t="str">
        <f t="shared" si="1"/>
        <v/>
      </c>
      <c r="Z52" s="78" t="str">
        <f t="shared" si="2"/>
        <v/>
      </c>
      <c r="AA52" s="78" t="str">
        <f t="shared" si="3"/>
        <v/>
      </c>
      <c r="AB52" s="78" t="str">
        <f t="shared" si="4"/>
        <v/>
      </c>
      <c r="AC52" s="78" t="str">
        <f t="shared" si="5"/>
        <v/>
      </c>
      <c r="AD52" s="78" t="str">
        <f t="shared" si="6"/>
        <v/>
      </c>
    </row>
    <row r="53" spans="1:30" ht="15.75" x14ac:dyDescent="0.25">
      <c r="A53" s="80"/>
      <c r="B53" s="9" t="s">
        <v>96</v>
      </c>
      <c r="C53" s="81" t="s">
        <v>97</v>
      </c>
      <c r="D53" s="13"/>
      <c r="E53" s="1"/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10"/>
      <c r="W53" s="77" t="str">
        <f t="shared" si="0"/>
        <v/>
      </c>
      <c r="X53" s="78" t="str">
        <f t="shared" si="0"/>
        <v/>
      </c>
      <c r="Y53" s="78" t="str">
        <f t="shared" si="1"/>
        <v/>
      </c>
      <c r="Z53" s="78" t="str">
        <f t="shared" si="2"/>
        <v/>
      </c>
      <c r="AA53" s="78" t="str">
        <f t="shared" si="3"/>
        <v/>
      </c>
      <c r="AB53" s="78" t="str">
        <f t="shared" si="4"/>
        <v/>
      </c>
      <c r="AC53" s="78" t="str">
        <f t="shared" si="5"/>
        <v/>
      </c>
      <c r="AD53" s="78" t="str">
        <f t="shared" si="6"/>
        <v/>
      </c>
    </row>
    <row r="54" spans="1:30" ht="15.75" x14ac:dyDescent="0.25">
      <c r="A54" s="80"/>
      <c r="B54" s="9" t="s">
        <v>98</v>
      </c>
      <c r="C54" s="81" t="s">
        <v>99</v>
      </c>
      <c r="D54" s="13"/>
      <c r="E54" s="1"/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  <c r="V54" s="10"/>
      <c r="W54" s="77" t="str">
        <f t="shared" si="0"/>
        <v/>
      </c>
      <c r="X54" s="78" t="str">
        <f t="shared" si="0"/>
        <v/>
      </c>
      <c r="Y54" s="78" t="str">
        <f t="shared" si="1"/>
        <v/>
      </c>
      <c r="Z54" s="78" t="str">
        <f t="shared" si="2"/>
        <v/>
      </c>
      <c r="AA54" s="78" t="str">
        <f t="shared" si="3"/>
        <v/>
      </c>
      <c r="AB54" s="78" t="str">
        <f t="shared" si="4"/>
        <v/>
      </c>
      <c r="AC54" s="78" t="str">
        <f t="shared" si="5"/>
        <v/>
      </c>
      <c r="AD54" s="78" t="str">
        <f t="shared" si="6"/>
        <v/>
      </c>
    </row>
    <row r="55" spans="1:30" ht="15.75" x14ac:dyDescent="0.25">
      <c r="A55" s="80"/>
      <c r="B55" s="9" t="s">
        <v>100</v>
      </c>
      <c r="C55" s="81" t="s">
        <v>101</v>
      </c>
      <c r="D55" s="13"/>
      <c r="E55" s="1"/>
      <c r="F55" s="1"/>
      <c r="G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  <c r="V55" s="10"/>
      <c r="W55" s="77" t="str">
        <f t="shared" si="0"/>
        <v/>
      </c>
      <c r="X55" s="78" t="str">
        <f t="shared" si="0"/>
        <v/>
      </c>
      <c r="Y55" s="78" t="str">
        <f t="shared" si="1"/>
        <v/>
      </c>
      <c r="Z55" s="78" t="str">
        <f t="shared" si="2"/>
        <v/>
      </c>
      <c r="AA55" s="78" t="str">
        <f t="shared" si="3"/>
        <v/>
      </c>
      <c r="AB55" s="78" t="str">
        <f t="shared" si="4"/>
        <v/>
      </c>
      <c r="AC55" s="78" t="str">
        <f t="shared" si="5"/>
        <v/>
      </c>
      <c r="AD55" s="78" t="str">
        <f t="shared" si="6"/>
        <v/>
      </c>
    </row>
    <row r="56" spans="1:30" ht="15.75" x14ac:dyDescent="0.25">
      <c r="A56" s="80"/>
      <c r="B56" s="9" t="s">
        <v>102</v>
      </c>
      <c r="C56" s="81" t="s">
        <v>103</v>
      </c>
      <c r="D56" s="13"/>
      <c r="E56" s="1"/>
      <c r="F56" s="1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  <c r="V56" s="10"/>
      <c r="W56" s="77" t="str">
        <f t="shared" si="0"/>
        <v/>
      </c>
      <c r="X56" s="78" t="str">
        <f t="shared" si="0"/>
        <v/>
      </c>
      <c r="Y56" s="78" t="str">
        <f t="shared" si="1"/>
        <v/>
      </c>
      <c r="Z56" s="78" t="str">
        <f t="shared" si="2"/>
        <v/>
      </c>
      <c r="AA56" s="78" t="str">
        <f t="shared" si="3"/>
        <v/>
      </c>
      <c r="AB56" s="78" t="str">
        <f t="shared" si="4"/>
        <v/>
      </c>
      <c r="AC56" s="78" t="str">
        <f t="shared" si="5"/>
        <v/>
      </c>
      <c r="AD56" s="78" t="str">
        <f t="shared" si="6"/>
        <v/>
      </c>
    </row>
    <row r="57" spans="1:30" ht="15.75" x14ac:dyDescent="0.25">
      <c r="A57" s="80"/>
      <c r="B57" s="9" t="s">
        <v>104</v>
      </c>
      <c r="C57" s="81" t="s">
        <v>105</v>
      </c>
      <c r="D57" s="13"/>
      <c r="E57" s="1"/>
      <c r="F57" s="1"/>
      <c r="G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  <c r="V57" s="10"/>
      <c r="W57" s="77" t="str">
        <f t="shared" si="0"/>
        <v/>
      </c>
      <c r="X57" s="78" t="str">
        <f t="shared" si="0"/>
        <v/>
      </c>
      <c r="Y57" s="78" t="str">
        <f t="shared" si="1"/>
        <v/>
      </c>
      <c r="Z57" s="78" t="str">
        <f t="shared" si="2"/>
        <v/>
      </c>
      <c r="AA57" s="78" t="str">
        <f t="shared" si="3"/>
        <v/>
      </c>
      <c r="AB57" s="78" t="str">
        <f t="shared" si="4"/>
        <v/>
      </c>
      <c r="AC57" s="78" t="str">
        <f t="shared" si="5"/>
        <v/>
      </c>
      <c r="AD57" s="78" t="str">
        <f t="shared" si="6"/>
        <v/>
      </c>
    </row>
    <row r="58" spans="1:30" ht="15.75" x14ac:dyDescent="0.25">
      <c r="A58" s="80"/>
      <c r="B58" s="9" t="s">
        <v>106</v>
      </c>
      <c r="C58" s="81" t="s">
        <v>107</v>
      </c>
      <c r="D58" s="13"/>
      <c r="E58" s="1"/>
      <c r="F58" s="1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  <c r="V58" s="10"/>
      <c r="W58" s="77" t="str">
        <f t="shared" si="0"/>
        <v/>
      </c>
      <c r="X58" s="78" t="str">
        <f t="shared" si="0"/>
        <v/>
      </c>
      <c r="Y58" s="78" t="str">
        <f t="shared" si="1"/>
        <v/>
      </c>
      <c r="Z58" s="78" t="str">
        <f t="shared" si="2"/>
        <v/>
      </c>
      <c r="AA58" s="78" t="str">
        <f t="shared" si="3"/>
        <v/>
      </c>
      <c r="AB58" s="78" t="str">
        <f t="shared" si="4"/>
        <v/>
      </c>
      <c r="AC58" s="78" t="str">
        <f t="shared" si="5"/>
        <v/>
      </c>
      <c r="AD58" s="78" t="str">
        <f t="shared" si="6"/>
        <v/>
      </c>
    </row>
    <row r="59" spans="1:30" ht="15.75" x14ac:dyDescent="0.25">
      <c r="A59" s="80"/>
      <c r="B59" s="9" t="s">
        <v>108</v>
      </c>
      <c r="C59" s="81" t="s">
        <v>109</v>
      </c>
      <c r="D59" s="13"/>
      <c r="E59" s="1"/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  <c r="V59" s="10"/>
      <c r="W59" s="77" t="str">
        <f t="shared" si="0"/>
        <v/>
      </c>
      <c r="X59" s="78" t="str">
        <f t="shared" si="0"/>
        <v/>
      </c>
      <c r="Y59" s="78" t="str">
        <f t="shared" si="1"/>
        <v/>
      </c>
      <c r="Z59" s="78" t="str">
        <f t="shared" si="2"/>
        <v/>
      </c>
      <c r="AA59" s="78" t="str">
        <f t="shared" si="3"/>
        <v/>
      </c>
      <c r="AB59" s="78" t="str">
        <f t="shared" si="4"/>
        <v/>
      </c>
      <c r="AC59" s="78" t="str">
        <f t="shared" si="5"/>
        <v/>
      </c>
      <c r="AD59" s="78" t="str">
        <f t="shared" si="6"/>
        <v/>
      </c>
    </row>
    <row r="60" spans="1:30" ht="15.75" x14ac:dyDescent="0.25">
      <c r="A60" s="80"/>
      <c r="B60" s="9" t="s">
        <v>110</v>
      </c>
      <c r="C60" s="81" t="s">
        <v>111</v>
      </c>
      <c r="D60" s="13"/>
      <c r="E60" s="1"/>
      <c r="F60" s="1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  <c r="V60" s="10"/>
      <c r="W60" s="77" t="str">
        <f t="shared" si="0"/>
        <v/>
      </c>
      <c r="X60" s="78" t="str">
        <f t="shared" si="0"/>
        <v/>
      </c>
      <c r="Y60" s="78" t="str">
        <f t="shared" si="1"/>
        <v/>
      </c>
      <c r="Z60" s="78" t="str">
        <f t="shared" si="2"/>
        <v/>
      </c>
      <c r="AA60" s="78" t="str">
        <f t="shared" si="3"/>
        <v/>
      </c>
      <c r="AB60" s="78" t="str">
        <f t="shared" si="4"/>
        <v/>
      </c>
      <c r="AC60" s="78" t="str">
        <f t="shared" si="5"/>
        <v/>
      </c>
      <c r="AD60" s="78" t="str">
        <f t="shared" si="6"/>
        <v/>
      </c>
    </row>
    <row r="61" spans="1:30" ht="15.75" x14ac:dyDescent="0.25">
      <c r="A61" s="80"/>
      <c r="B61" s="9" t="s">
        <v>112</v>
      </c>
      <c r="C61" s="81" t="s">
        <v>113</v>
      </c>
      <c r="D61" s="13"/>
      <c r="E61" s="1"/>
      <c r="F61" s="1"/>
      <c r="G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  <c r="V61" s="10"/>
      <c r="W61" s="77" t="str">
        <f t="shared" si="0"/>
        <v/>
      </c>
      <c r="X61" s="78" t="str">
        <f t="shared" si="0"/>
        <v/>
      </c>
      <c r="Y61" s="78" t="str">
        <f t="shared" si="1"/>
        <v/>
      </c>
      <c r="Z61" s="78" t="str">
        <f t="shared" si="2"/>
        <v/>
      </c>
      <c r="AA61" s="78" t="str">
        <f t="shared" si="3"/>
        <v/>
      </c>
      <c r="AB61" s="78" t="str">
        <f t="shared" si="4"/>
        <v/>
      </c>
      <c r="AC61" s="78" t="str">
        <f t="shared" si="5"/>
        <v/>
      </c>
      <c r="AD61" s="78" t="str">
        <f t="shared" si="6"/>
        <v/>
      </c>
    </row>
    <row r="62" spans="1:30" ht="15.75" x14ac:dyDescent="0.25">
      <c r="A62" s="80"/>
      <c r="B62" s="9" t="s">
        <v>114</v>
      </c>
      <c r="C62" s="81" t="s">
        <v>115</v>
      </c>
      <c r="D62" s="13"/>
      <c r="E62" s="1"/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  <c r="V62" s="10"/>
      <c r="W62" s="77" t="str">
        <f t="shared" si="0"/>
        <v/>
      </c>
      <c r="X62" s="78" t="str">
        <f t="shared" si="0"/>
        <v/>
      </c>
      <c r="Y62" s="78" t="str">
        <f t="shared" si="1"/>
        <v/>
      </c>
      <c r="Z62" s="78" t="str">
        <f t="shared" si="2"/>
        <v/>
      </c>
      <c r="AA62" s="78" t="str">
        <f t="shared" si="3"/>
        <v/>
      </c>
      <c r="AB62" s="78" t="str">
        <f t="shared" si="4"/>
        <v/>
      </c>
      <c r="AC62" s="78" t="str">
        <f t="shared" si="5"/>
        <v/>
      </c>
      <c r="AD62" s="78" t="str">
        <f t="shared" si="6"/>
        <v/>
      </c>
    </row>
    <row r="63" spans="1:30" ht="15.75" x14ac:dyDescent="0.25">
      <c r="A63" s="80"/>
      <c r="B63" s="9" t="s">
        <v>116</v>
      </c>
      <c r="C63" s="81" t="s">
        <v>117</v>
      </c>
      <c r="D63" s="13"/>
      <c r="E63" s="1"/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/>
      <c r="V63" s="10"/>
      <c r="W63" s="77" t="str">
        <f t="shared" si="0"/>
        <v/>
      </c>
      <c r="X63" s="78" t="str">
        <f t="shared" si="0"/>
        <v/>
      </c>
      <c r="Y63" s="78" t="str">
        <f t="shared" si="1"/>
        <v/>
      </c>
      <c r="Z63" s="78" t="str">
        <f t="shared" si="2"/>
        <v/>
      </c>
      <c r="AA63" s="78" t="str">
        <f t="shared" si="3"/>
        <v/>
      </c>
      <c r="AB63" s="78" t="str">
        <f t="shared" si="4"/>
        <v/>
      </c>
      <c r="AC63" s="78" t="str">
        <f t="shared" si="5"/>
        <v/>
      </c>
      <c r="AD63" s="78" t="str">
        <f t="shared" si="6"/>
        <v/>
      </c>
    </row>
    <row r="64" spans="1:30" ht="15.75" x14ac:dyDescent="0.25">
      <c r="A64" s="80"/>
      <c r="B64" s="9" t="s">
        <v>118</v>
      </c>
      <c r="C64" s="81" t="s">
        <v>119</v>
      </c>
      <c r="D64" s="13"/>
      <c r="E64" s="1"/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  <c r="V64" s="10"/>
      <c r="W64" s="77" t="str">
        <f t="shared" si="0"/>
        <v/>
      </c>
      <c r="X64" s="78" t="str">
        <f t="shared" si="0"/>
        <v/>
      </c>
      <c r="Y64" s="78" t="str">
        <f t="shared" si="1"/>
        <v/>
      </c>
      <c r="Z64" s="78" t="str">
        <f t="shared" si="2"/>
        <v/>
      </c>
      <c r="AA64" s="78" t="str">
        <f t="shared" si="3"/>
        <v/>
      </c>
      <c r="AB64" s="78" t="str">
        <f t="shared" si="4"/>
        <v/>
      </c>
      <c r="AC64" s="78" t="str">
        <f t="shared" si="5"/>
        <v/>
      </c>
      <c r="AD64" s="78" t="str">
        <f t="shared" si="6"/>
        <v/>
      </c>
    </row>
    <row r="65" spans="1:30" ht="15.75" x14ac:dyDescent="0.25">
      <c r="A65" s="80"/>
      <c r="B65" s="9" t="s">
        <v>120</v>
      </c>
      <c r="C65" s="81" t="s">
        <v>121</v>
      </c>
      <c r="D65" s="13"/>
      <c r="E65" s="1"/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  <c r="V65" s="10"/>
      <c r="W65" s="77" t="str">
        <f t="shared" si="0"/>
        <v/>
      </c>
      <c r="X65" s="78" t="str">
        <f t="shared" si="0"/>
        <v/>
      </c>
      <c r="Y65" s="78" t="str">
        <f t="shared" si="1"/>
        <v/>
      </c>
      <c r="Z65" s="78" t="str">
        <f t="shared" si="2"/>
        <v/>
      </c>
      <c r="AA65" s="78" t="str">
        <f t="shared" si="3"/>
        <v/>
      </c>
      <c r="AB65" s="78" t="str">
        <f t="shared" si="4"/>
        <v/>
      </c>
      <c r="AC65" s="78" t="str">
        <f t="shared" si="5"/>
        <v/>
      </c>
      <c r="AD65" s="78" t="str">
        <f t="shared" si="6"/>
        <v/>
      </c>
    </row>
    <row r="66" spans="1:30" ht="15.75" x14ac:dyDescent="0.25">
      <c r="A66" s="80"/>
      <c r="B66" s="9" t="s">
        <v>122</v>
      </c>
      <c r="C66" s="81" t="s">
        <v>123</v>
      </c>
      <c r="D66" s="14"/>
      <c r="E66" s="4"/>
      <c r="F66" s="4"/>
      <c r="G66" s="4"/>
      <c r="H66" s="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  <c r="V66" s="11"/>
      <c r="W66" s="77" t="str">
        <f t="shared" si="0"/>
        <v/>
      </c>
      <c r="X66" s="78" t="str">
        <f t="shared" si="0"/>
        <v/>
      </c>
      <c r="Y66" s="78" t="str">
        <f t="shared" si="1"/>
        <v/>
      </c>
      <c r="Z66" s="78" t="str">
        <f t="shared" si="2"/>
        <v/>
      </c>
      <c r="AA66" s="78" t="str">
        <f t="shared" si="3"/>
        <v/>
      </c>
      <c r="AB66" s="78" t="str">
        <f t="shared" si="4"/>
        <v/>
      </c>
      <c r="AC66" s="78" t="str">
        <f t="shared" si="5"/>
        <v/>
      </c>
      <c r="AD66" s="78" t="str">
        <f t="shared" si="6"/>
        <v/>
      </c>
    </row>
    <row r="67" spans="1:30" ht="15.75" x14ac:dyDescent="0.25">
      <c r="A67" s="80"/>
      <c r="B67" s="9" t="s">
        <v>124</v>
      </c>
      <c r="C67" s="81" t="s">
        <v>125</v>
      </c>
      <c r="D67" s="13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/>
      <c r="V67" s="10"/>
      <c r="W67" s="77" t="str">
        <f t="shared" si="0"/>
        <v/>
      </c>
      <c r="X67" s="78" t="str">
        <f t="shared" si="0"/>
        <v/>
      </c>
      <c r="Y67" s="78" t="str">
        <f t="shared" si="1"/>
        <v/>
      </c>
      <c r="Z67" s="78" t="str">
        <f t="shared" si="2"/>
        <v/>
      </c>
      <c r="AA67" s="78" t="str">
        <f t="shared" si="3"/>
        <v/>
      </c>
      <c r="AB67" s="78" t="str">
        <f t="shared" si="4"/>
        <v/>
      </c>
      <c r="AC67" s="78" t="str">
        <f t="shared" si="5"/>
        <v/>
      </c>
      <c r="AD67" s="78" t="str">
        <f t="shared" si="6"/>
        <v/>
      </c>
    </row>
    <row r="68" spans="1:30" ht="15.75" x14ac:dyDescent="0.25">
      <c r="A68" s="80"/>
      <c r="B68" s="9" t="s">
        <v>126</v>
      </c>
      <c r="C68" s="81" t="s">
        <v>127</v>
      </c>
      <c r="D68" s="13"/>
      <c r="E68" s="1"/>
      <c r="F68" s="2"/>
      <c r="G68" s="2"/>
      <c r="H68" s="7"/>
      <c r="I68" s="1"/>
      <c r="J68" s="1"/>
      <c r="K68" s="1"/>
      <c r="L68" s="7"/>
      <c r="M68" s="7"/>
      <c r="N68" s="7"/>
      <c r="O68" s="7"/>
      <c r="P68" s="7"/>
      <c r="Q68" s="7"/>
      <c r="R68" s="7"/>
      <c r="S68" s="7"/>
      <c r="T68" s="7"/>
      <c r="U68" s="3"/>
      <c r="V68" s="10"/>
      <c r="W68" s="77" t="str">
        <f t="shared" si="0"/>
        <v/>
      </c>
      <c r="X68" s="78" t="str">
        <f t="shared" si="0"/>
        <v/>
      </c>
      <c r="Y68" s="78" t="str">
        <f t="shared" si="1"/>
        <v/>
      </c>
      <c r="Z68" s="78" t="str">
        <f t="shared" si="2"/>
        <v/>
      </c>
      <c r="AA68" s="78" t="str">
        <f t="shared" si="3"/>
        <v/>
      </c>
      <c r="AB68" s="78" t="str">
        <f t="shared" si="4"/>
        <v/>
      </c>
      <c r="AC68" s="78" t="str">
        <f t="shared" si="5"/>
        <v/>
      </c>
      <c r="AD68" s="78" t="str">
        <f t="shared" si="6"/>
        <v/>
      </c>
    </row>
    <row r="69" spans="1:30" ht="15.75" x14ac:dyDescent="0.25">
      <c r="A69" s="80"/>
      <c r="B69" s="9" t="s">
        <v>128</v>
      </c>
      <c r="C69" s="81" t="s">
        <v>129</v>
      </c>
      <c r="D69" s="13"/>
      <c r="E69" s="1"/>
      <c r="F69" s="2"/>
      <c r="G69" s="2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  <c r="V69" s="12"/>
      <c r="W69" s="77" t="str">
        <f t="shared" si="0"/>
        <v/>
      </c>
      <c r="X69" s="78" t="str">
        <f t="shared" si="0"/>
        <v/>
      </c>
      <c r="Y69" s="78" t="str">
        <f t="shared" si="1"/>
        <v/>
      </c>
      <c r="Z69" s="78" t="str">
        <f t="shared" si="2"/>
        <v/>
      </c>
      <c r="AA69" s="78" t="str">
        <f t="shared" si="3"/>
        <v/>
      </c>
      <c r="AB69" s="78" t="str">
        <f t="shared" si="4"/>
        <v/>
      </c>
      <c r="AC69" s="78" t="str">
        <f t="shared" si="5"/>
        <v/>
      </c>
      <c r="AD69" s="78" t="str">
        <f t="shared" si="6"/>
        <v/>
      </c>
    </row>
    <row r="70" spans="1:30" ht="30.75" x14ac:dyDescent="0.25">
      <c r="A70" s="80"/>
      <c r="B70" s="9" t="s">
        <v>130</v>
      </c>
      <c r="C70" s="81" t="s">
        <v>131</v>
      </c>
      <c r="D70" s="13"/>
      <c r="E70" s="1"/>
      <c r="F70" s="2"/>
      <c r="G70" s="2"/>
      <c r="H70" s="7"/>
      <c r="I70" s="1"/>
      <c r="J70" s="1"/>
      <c r="K70" s="4"/>
      <c r="L70" s="7"/>
      <c r="M70" s="7"/>
      <c r="N70" s="7"/>
      <c r="O70" s="7"/>
      <c r="P70" s="7"/>
      <c r="Q70" s="7"/>
      <c r="R70" s="7"/>
      <c r="S70" s="7"/>
      <c r="T70" s="7"/>
      <c r="U70" s="3"/>
      <c r="V70" s="10"/>
      <c r="W70" s="77" t="str">
        <f t="shared" si="0"/>
        <v/>
      </c>
      <c r="X70" s="78" t="str">
        <f t="shared" si="0"/>
        <v/>
      </c>
      <c r="Y70" s="78" t="str">
        <f t="shared" si="1"/>
        <v/>
      </c>
      <c r="Z70" s="78" t="str">
        <f t="shared" si="2"/>
        <v/>
      </c>
      <c r="AA70" s="78" t="str">
        <f t="shared" si="3"/>
        <v/>
      </c>
      <c r="AB70" s="78" t="str">
        <f t="shared" si="4"/>
        <v/>
      </c>
      <c r="AC70" s="78" t="str">
        <f t="shared" si="5"/>
        <v/>
      </c>
      <c r="AD70" s="78" t="str">
        <f t="shared" si="6"/>
        <v/>
      </c>
    </row>
    <row r="71" spans="1:30" ht="15.75" x14ac:dyDescent="0.25">
      <c r="A71" s="80"/>
      <c r="B71" s="9" t="s">
        <v>132</v>
      </c>
      <c r="C71" s="81" t="s">
        <v>133</v>
      </c>
      <c r="D71" s="13"/>
      <c r="E71" s="1"/>
      <c r="F71" s="2"/>
      <c r="G71" s="2"/>
      <c r="H71" s="7"/>
      <c r="I71" s="1"/>
      <c r="J71" s="1"/>
      <c r="K71" s="4"/>
      <c r="L71" s="7"/>
      <c r="M71" s="7"/>
      <c r="N71" s="7"/>
      <c r="O71" s="7"/>
      <c r="P71" s="7"/>
      <c r="Q71" s="7"/>
      <c r="R71" s="7"/>
      <c r="S71" s="7"/>
      <c r="T71" s="7"/>
      <c r="U71" s="3"/>
      <c r="V71" s="10"/>
      <c r="W71" s="77" t="str">
        <f t="shared" si="0"/>
        <v/>
      </c>
      <c r="X71" s="78" t="str">
        <f t="shared" si="0"/>
        <v/>
      </c>
      <c r="Y71" s="78" t="str">
        <f t="shared" si="1"/>
        <v/>
      </c>
      <c r="Z71" s="78" t="str">
        <f t="shared" si="2"/>
        <v/>
      </c>
      <c r="AA71" s="78" t="str">
        <f t="shared" si="3"/>
        <v/>
      </c>
      <c r="AB71" s="78" t="str">
        <f t="shared" si="4"/>
        <v/>
      </c>
      <c r="AC71" s="78" t="str">
        <f t="shared" si="5"/>
        <v/>
      </c>
      <c r="AD71" s="78" t="str">
        <f t="shared" si="6"/>
        <v/>
      </c>
    </row>
    <row r="72" spans="1:30" ht="15.75" x14ac:dyDescent="0.25">
      <c r="A72" s="80"/>
      <c r="B72" s="9" t="s">
        <v>134</v>
      </c>
      <c r="C72" s="81" t="s">
        <v>135</v>
      </c>
      <c r="D72" s="13"/>
      <c r="E72" s="1"/>
      <c r="F72" s="2"/>
      <c r="G72" s="2"/>
      <c r="H72" s="7"/>
      <c r="I72" s="1"/>
      <c r="J72" s="1"/>
      <c r="K72" s="4"/>
      <c r="L72" s="7"/>
      <c r="M72" s="7"/>
      <c r="N72" s="7"/>
      <c r="O72" s="7"/>
      <c r="P72" s="7"/>
      <c r="Q72" s="7"/>
      <c r="R72" s="7"/>
      <c r="S72" s="7"/>
      <c r="T72" s="7"/>
      <c r="U72" s="3"/>
      <c r="V72" s="10"/>
      <c r="W72" s="77" t="str">
        <f t="shared" si="0"/>
        <v/>
      </c>
      <c r="X72" s="78" t="str">
        <f t="shared" si="0"/>
        <v/>
      </c>
      <c r="Y72" s="78" t="str">
        <f t="shared" si="1"/>
        <v/>
      </c>
      <c r="Z72" s="78" t="str">
        <f t="shared" si="2"/>
        <v/>
      </c>
      <c r="AA72" s="78" t="str">
        <f t="shared" si="3"/>
        <v/>
      </c>
      <c r="AB72" s="78" t="str">
        <f t="shared" si="4"/>
        <v/>
      </c>
      <c r="AC72" s="78" t="str">
        <f t="shared" si="5"/>
        <v/>
      </c>
      <c r="AD72" s="78" t="str">
        <f t="shared" si="6"/>
        <v/>
      </c>
    </row>
    <row r="73" spans="1:30" ht="15.75" x14ac:dyDescent="0.25">
      <c r="A73" s="80"/>
      <c r="B73" s="9" t="s">
        <v>136</v>
      </c>
      <c r="C73" s="81" t="s">
        <v>137</v>
      </c>
      <c r="D73" s="13"/>
      <c r="E73" s="1"/>
      <c r="F73" s="2"/>
      <c r="G73" s="2"/>
      <c r="H73" s="7"/>
      <c r="I73" s="1"/>
      <c r="J73" s="1"/>
      <c r="K73" s="4"/>
      <c r="L73" s="7"/>
      <c r="M73" s="7"/>
      <c r="N73" s="7"/>
      <c r="O73" s="7"/>
      <c r="P73" s="7"/>
      <c r="Q73" s="7"/>
      <c r="R73" s="7"/>
      <c r="S73" s="7"/>
      <c r="T73" s="7"/>
      <c r="U73" s="3"/>
      <c r="V73" s="10"/>
      <c r="W73" s="77" t="str">
        <f t="shared" si="0"/>
        <v/>
      </c>
      <c r="X73" s="78" t="str">
        <f t="shared" si="0"/>
        <v/>
      </c>
      <c r="Y73" s="78" t="str">
        <f t="shared" si="1"/>
        <v/>
      </c>
      <c r="Z73" s="78" t="str">
        <f t="shared" si="2"/>
        <v/>
      </c>
      <c r="AA73" s="78" t="str">
        <f t="shared" si="3"/>
        <v/>
      </c>
      <c r="AB73" s="78" t="str">
        <f t="shared" si="4"/>
        <v/>
      </c>
      <c r="AC73" s="78" t="str">
        <f t="shared" si="5"/>
        <v/>
      </c>
      <c r="AD73" s="78" t="str">
        <f t="shared" si="6"/>
        <v/>
      </c>
    </row>
    <row r="74" spans="1:30" ht="15.75" x14ac:dyDescent="0.25">
      <c r="A74" s="80"/>
      <c r="B74" s="9" t="s">
        <v>138</v>
      </c>
      <c r="C74" s="81" t="s">
        <v>139</v>
      </c>
      <c r="D74" s="13"/>
      <c r="E74" s="1"/>
      <c r="F74" s="2"/>
      <c r="G74" s="2"/>
      <c r="H74" s="7"/>
      <c r="I74" s="1"/>
      <c r="J74" s="1"/>
      <c r="K74" s="4"/>
      <c r="L74" s="7"/>
      <c r="M74" s="7"/>
      <c r="N74" s="7"/>
      <c r="O74" s="7"/>
      <c r="P74" s="7"/>
      <c r="Q74" s="7"/>
      <c r="R74" s="7"/>
      <c r="S74" s="7"/>
      <c r="T74" s="7"/>
      <c r="U74" s="3"/>
      <c r="V74" s="10"/>
      <c r="W74" s="77" t="str">
        <f t="shared" si="0"/>
        <v/>
      </c>
      <c r="X74" s="78" t="str">
        <f t="shared" si="0"/>
        <v/>
      </c>
      <c r="Y74" s="78" t="str">
        <f t="shared" si="1"/>
        <v/>
      </c>
      <c r="Z74" s="78" t="str">
        <f t="shared" si="2"/>
        <v/>
      </c>
      <c r="AA74" s="78" t="str">
        <f t="shared" si="3"/>
        <v/>
      </c>
      <c r="AB74" s="78" t="str">
        <f t="shared" si="4"/>
        <v/>
      </c>
      <c r="AC74" s="78" t="str">
        <f t="shared" si="5"/>
        <v/>
      </c>
      <c r="AD74" s="78" t="str">
        <f t="shared" si="6"/>
        <v/>
      </c>
    </row>
    <row r="75" spans="1:30" ht="15.75" x14ac:dyDescent="0.25">
      <c r="A75" s="80"/>
      <c r="B75" s="9" t="s">
        <v>140</v>
      </c>
      <c r="C75" s="81" t="s">
        <v>141</v>
      </c>
      <c r="D75" s="13"/>
      <c r="E75" s="1"/>
      <c r="F75" s="2"/>
      <c r="G75" s="2"/>
      <c r="H75" s="7"/>
      <c r="I75" s="1"/>
      <c r="J75" s="1"/>
      <c r="K75" s="4"/>
      <c r="L75" s="7"/>
      <c r="M75" s="7"/>
      <c r="N75" s="7"/>
      <c r="O75" s="7"/>
      <c r="P75" s="7"/>
      <c r="Q75" s="7"/>
      <c r="R75" s="7"/>
      <c r="S75" s="7"/>
      <c r="T75" s="7"/>
      <c r="U75" s="3"/>
      <c r="V75" s="10"/>
      <c r="W75" s="77" t="str">
        <f t="shared" si="0"/>
        <v/>
      </c>
      <c r="X75" s="78" t="str">
        <f t="shared" si="0"/>
        <v/>
      </c>
      <c r="Y75" s="78" t="str">
        <f t="shared" si="1"/>
        <v/>
      </c>
      <c r="Z75" s="78" t="str">
        <f t="shared" si="2"/>
        <v/>
      </c>
      <c r="AA75" s="78" t="str">
        <f t="shared" si="3"/>
        <v/>
      </c>
      <c r="AB75" s="78" t="str">
        <f t="shared" si="4"/>
        <v/>
      </c>
      <c r="AC75" s="78" t="str">
        <f t="shared" si="5"/>
        <v/>
      </c>
      <c r="AD75" s="78" t="str">
        <f t="shared" si="6"/>
        <v/>
      </c>
    </row>
    <row r="76" spans="1:30" ht="15.75" x14ac:dyDescent="0.25">
      <c r="A76" s="80"/>
      <c r="B76" s="9" t="s">
        <v>142</v>
      </c>
      <c r="C76" s="81" t="s">
        <v>143</v>
      </c>
      <c r="D76" s="13"/>
      <c r="E76" s="1"/>
      <c r="F76" s="2"/>
      <c r="G76" s="2"/>
      <c r="H76" s="7"/>
      <c r="I76" s="1"/>
      <c r="J76" s="1"/>
      <c r="K76" s="4"/>
      <c r="L76" s="7"/>
      <c r="M76" s="7"/>
      <c r="N76" s="7"/>
      <c r="O76" s="7"/>
      <c r="P76" s="7"/>
      <c r="Q76" s="7"/>
      <c r="R76" s="7"/>
      <c r="S76" s="7"/>
      <c r="T76" s="7"/>
      <c r="U76" s="3"/>
      <c r="V76" s="10"/>
      <c r="W76" s="77" t="str">
        <f t="shared" si="0"/>
        <v/>
      </c>
      <c r="X76" s="78" t="str">
        <f t="shared" si="0"/>
        <v/>
      </c>
      <c r="Y76" s="78" t="str">
        <f t="shared" si="1"/>
        <v/>
      </c>
      <c r="Z76" s="78" t="str">
        <f t="shared" si="2"/>
        <v/>
      </c>
      <c r="AA76" s="78" t="str">
        <f t="shared" si="3"/>
        <v/>
      </c>
      <c r="AB76" s="78" t="str">
        <f t="shared" si="4"/>
        <v/>
      </c>
      <c r="AC76" s="78" t="str">
        <f t="shared" si="5"/>
        <v/>
      </c>
      <c r="AD76" s="78" t="str">
        <f t="shared" si="6"/>
        <v/>
      </c>
    </row>
    <row r="77" spans="1:30" ht="15.75" x14ac:dyDescent="0.25">
      <c r="A77" s="80"/>
      <c r="B77" s="9" t="s">
        <v>144</v>
      </c>
      <c r="C77" s="81" t="s">
        <v>145</v>
      </c>
      <c r="D77" s="13"/>
      <c r="E77" s="1"/>
      <c r="F77" s="2"/>
      <c r="G77" s="2"/>
      <c r="H77" s="7"/>
      <c r="I77" s="1"/>
      <c r="J77" s="1"/>
      <c r="K77" s="4"/>
      <c r="L77" s="7"/>
      <c r="M77" s="7"/>
      <c r="N77" s="7"/>
      <c r="O77" s="7"/>
      <c r="P77" s="7"/>
      <c r="Q77" s="7"/>
      <c r="R77" s="7"/>
      <c r="S77" s="7"/>
      <c r="T77" s="7"/>
      <c r="U77" s="3"/>
      <c r="V77" s="10"/>
      <c r="W77" s="77" t="str">
        <f t="shared" si="0"/>
        <v/>
      </c>
      <c r="X77" s="78" t="str">
        <f t="shared" si="0"/>
        <v/>
      </c>
      <c r="Y77" s="78" t="str">
        <f t="shared" si="1"/>
        <v/>
      </c>
      <c r="Z77" s="78" t="str">
        <f t="shared" si="2"/>
        <v/>
      </c>
      <c r="AA77" s="78" t="str">
        <f t="shared" si="3"/>
        <v/>
      </c>
      <c r="AB77" s="78" t="str">
        <f t="shared" si="4"/>
        <v/>
      </c>
      <c r="AC77" s="78" t="str">
        <f t="shared" si="5"/>
        <v/>
      </c>
      <c r="AD77" s="78" t="str">
        <f t="shared" si="6"/>
        <v/>
      </c>
    </row>
    <row r="78" spans="1:30" ht="15.75" x14ac:dyDescent="0.25">
      <c r="A78" s="80"/>
      <c r="B78" s="9" t="s">
        <v>146</v>
      </c>
      <c r="C78" s="81" t="s">
        <v>147</v>
      </c>
      <c r="D78" s="13"/>
      <c r="E78" s="1"/>
      <c r="F78" s="2"/>
      <c r="G78" s="2"/>
      <c r="H78" s="7"/>
      <c r="I78" s="1"/>
      <c r="J78" s="1"/>
      <c r="K78" s="4"/>
      <c r="L78" s="7"/>
      <c r="M78" s="7"/>
      <c r="N78" s="7"/>
      <c r="O78" s="7"/>
      <c r="P78" s="7"/>
      <c r="Q78" s="7"/>
      <c r="R78" s="7"/>
      <c r="S78" s="7"/>
      <c r="T78" s="7"/>
      <c r="U78" s="3"/>
      <c r="V78" s="10"/>
      <c r="W78" s="77" t="str">
        <f t="shared" si="0"/>
        <v/>
      </c>
      <c r="X78" s="78" t="str">
        <f t="shared" si="0"/>
        <v/>
      </c>
      <c r="Y78" s="78" t="str">
        <f t="shared" si="1"/>
        <v/>
      </c>
      <c r="Z78" s="78" t="str">
        <f t="shared" si="2"/>
        <v/>
      </c>
      <c r="AA78" s="78" t="str">
        <f t="shared" si="3"/>
        <v/>
      </c>
      <c r="AB78" s="78" t="str">
        <f t="shared" si="4"/>
        <v/>
      </c>
      <c r="AC78" s="78" t="str">
        <f t="shared" si="5"/>
        <v/>
      </c>
      <c r="AD78" s="78" t="str">
        <f t="shared" si="6"/>
        <v/>
      </c>
    </row>
    <row r="79" spans="1:30" ht="15.75" x14ac:dyDescent="0.25">
      <c r="A79" s="80"/>
      <c r="B79" s="9" t="s">
        <v>148</v>
      </c>
      <c r="C79" s="81" t="s">
        <v>149</v>
      </c>
      <c r="D79" s="13"/>
      <c r="E79" s="1"/>
      <c r="F79" s="2"/>
      <c r="G79" s="2"/>
      <c r="H79" s="7"/>
      <c r="I79" s="1"/>
      <c r="J79" s="1"/>
      <c r="K79" s="4"/>
      <c r="L79" s="7"/>
      <c r="M79" s="7"/>
      <c r="N79" s="7"/>
      <c r="O79" s="7"/>
      <c r="P79" s="7"/>
      <c r="Q79" s="7"/>
      <c r="R79" s="7"/>
      <c r="S79" s="7"/>
      <c r="T79" s="7"/>
      <c r="U79" s="3"/>
      <c r="V79" s="10"/>
      <c r="W79" s="77" t="str">
        <f t="shared" si="0"/>
        <v/>
      </c>
      <c r="X79" s="78" t="str">
        <f t="shared" si="0"/>
        <v/>
      </c>
      <c r="Y79" s="78" t="str">
        <f t="shared" si="1"/>
        <v/>
      </c>
      <c r="Z79" s="78" t="str">
        <f t="shared" si="2"/>
        <v/>
      </c>
      <c r="AA79" s="78" t="str">
        <f t="shared" si="3"/>
        <v/>
      </c>
      <c r="AB79" s="78" t="str">
        <f t="shared" si="4"/>
        <v/>
      </c>
      <c r="AC79" s="78" t="str">
        <f t="shared" si="5"/>
        <v/>
      </c>
      <c r="AD79" s="78" t="str">
        <f t="shared" si="6"/>
        <v/>
      </c>
    </row>
    <row r="80" spans="1:30" ht="15.75" x14ac:dyDescent="0.25">
      <c r="A80" s="80"/>
      <c r="B80" s="9" t="s">
        <v>150</v>
      </c>
      <c r="C80" s="81" t="s">
        <v>151</v>
      </c>
      <c r="D80" s="13"/>
      <c r="E80" s="1"/>
      <c r="F80" s="2"/>
      <c r="G80" s="2"/>
      <c r="H80" s="7"/>
      <c r="I80" s="1"/>
      <c r="J80" s="1"/>
      <c r="K80" s="4"/>
      <c r="L80" s="7"/>
      <c r="M80" s="7"/>
      <c r="N80" s="7"/>
      <c r="O80" s="7"/>
      <c r="P80" s="7"/>
      <c r="Q80" s="7"/>
      <c r="R80" s="7"/>
      <c r="S80" s="7"/>
      <c r="T80" s="7"/>
      <c r="U80" s="3"/>
      <c r="V80" s="10"/>
      <c r="W80" s="77" t="str">
        <f t="shared" si="0"/>
        <v/>
      </c>
      <c r="X80" s="78" t="str">
        <f t="shared" si="0"/>
        <v/>
      </c>
      <c r="Y80" s="78" t="str">
        <f t="shared" si="1"/>
        <v/>
      </c>
      <c r="Z80" s="78" t="str">
        <f t="shared" si="2"/>
        <v/>
      </c>
      <c r="AA80" s="78" t="str">
        <f t="shared" si="3"/>
        <v/>
      </c>
      <c r="AB80" s="78" t="str">
        <f t="shared" si="4"/>
        <v/>
      </c>
      <c r="AC80" s="78" t="str">
        <f t="shared" si="5"/>
        <v/>
      </c>
      <c r="AD80" s="78" t="str">
        <f t="shared" si="6"/>
        <v/>
      </c>
    </row>
    <row r="81" spans="1:30" ht="15.75" x14ac:dyDescent="0.25">
      <c r="A81" s="80"/>
      <c r="B81" s="9" t="s">
        <v>152</v>
      </c>
      <c r="C81" s="81" t="s">
        <v>153</v>
      </c>
      <c r="D81" s="13"/>
      <c r="E81" s="1"/>
      <c r="F81" s="2"/>
      <c r="G81" s="2"/>
      <c r="H81" s="7"/>
      <c r="I81" s="1"/>
      <c r="J81" s="1"/>
      <c r="K81" s="4"/>
      <c r="L81" s="7"/>
      <c r="M81" s="7"/>
      <c r="N81" s="7"/>
      <c r="O81" s="7"/>
      <c r="P81" s="7"/>
      <c r="Q81" s="7"/>
      <c r="R81" s="7"/>
      <c r="S81" s="7"/>
      <c r="T81" s="7"/>
      <c r="U81" s="3"/>
      <c r="V81" s="10"/>
      <c r="W81" s="77" t="str">
        <f t="shared" si="0"/>
        <v/>
      </c>
      <c r="X81" s="78" t="str">
        <f t="shared" si="0"/>
        <v/>
      </c>
      <c r="Y81" s="78" t="str">
        <f t="shared" si="1"/>
        <v/>
      </c>
      <c r="Z81" s="78" t="str">
        <f t="shared" si="2"/>
        <v/>
      </c>
      <c r="AA81" s="78" t="str">
        <f t="shared" si="3"/>
        <v/>
      </c>
      <c r="AB81" s="78" t="str">
        <f t="shared" si="4"/>
        <v/>
      </c>
      <c r="AC81" s="78" t="str">
        <f t="shared" si="5"/>
        <v/>
      </c>
      <c r="AD81" s="78" t="str">
        <f t="shared" si="6"/>
        <v/>
      </c>
    </row>
    <row r="82" spans="1:30" ht="15.75" x14ac:dyDescent="0.25">
      <c r="A82" s="80"/>
      <c r="B82" s="9" t="s">
        <v>154</v>
      </c>
      <c r="C82" s="81" t="s">
        <v>155</v>
      </c>
      <c r="D82" s="13"/>
      <c r="E82" s="1"/>
      <c r="F82" s="2"/>
      <c r="G82" s="2"/>
      <c r="H82" s="7"/>
      <c r="I82" s="1"/>
      <c r="J82" s="1"/>
      <c r="K82" s="4"/>
      <c r="L82" s="7"/>
      <c r="M82" s="7"/>
      <c r="N82" s="7"/>
      <c r="O82" s="7"/>
      <c r="P82" s="7"/>
      <c r="Q82" s="7"/>
      <c r="R82" s="7"/>
      <c r="S82" s="7"/>
      <c r="T82" s="7"/>
      <c r="U82" s="3"/>
      <c r="V82" s="10"/>
      <c r="W82" s="77" t="str">
        <f t="shared" si="0"/>
        <v/>
      </c>
      <c r="X82" s="78" t="str">
        <f t="shared" si="0"/>
        <v/>
      </c>
      <c r="Y82" s="78" t="str">
        <f t="shared" si="1"/>
        <v/>
      </c>
      <c r="Z82" s="78" t="str">
        <f t="shared" si="2"/>
        <v/>
      </c>
      <c r="AA82" s="78" t="str">
        <f t="shared" si="3"/>
        <v/>
      </c>
      <c r="AB82" s="78" t="str">
        <f t="shared" si="4"/>
        <v/>
      </c>
      <c r="AC82" s="78" t="str">
        <f t="shared" si="5"/>
        <v/>
      </c>
      <c r="AD82" s="78" t="str">
        <f t="shared" si="6"/>
        <v/>
      </c>
    </row>
    <row r="83" spans="1:30" ht="30.75" x14ac:dyDescent="0.25">
      <c r="A83" s="80"/>
      <c r="B83" s="9" t="s">
        <v>156</v>
      </c>
      <c r="C83" s="81" t="s">
        <v>157</v>
      </c>
      <c r="D83" s="13"/>
      <c r="E83" s="1"/>
      <c r="F83" s="2"/>
      <c r="G83" s="2"/>
      <c r="H83" s="7"/>
      <c r="I83" s="1"/>
      <c r="J83" s="1"/>
      <c r="K83" s="4"/>
      <c r="L83" s="7"/>
      <c r="M83" s="7"/>
      <c r="N83" s="7"/>
      <c r="O83" s="7"/>
      <c r="P83" s="7"/>
      <c r="Q83" s="7"/>
      <c r="R83" s="7"/>
      <c r="S83" s="7"/>
      <c r="T83" s="7"/>
      <c r="U83" s="3"/>
      <c r="V83" s="10"/>
      <c r="W83" s="77" t="str">
        <f t="shared" si="0"/>
        <v/>
      </c>
      <c r="X83" s="78" t="str">
        <f t="shared" si="0"/>
        <v/>
      </c>
      <c r="Y83" s="78" t="str">
        <f t="shared" si="1"/>
        <v/>
      </c>
      <c r="Z83" s="78" t="str">
        <f t="shared" si="2"/>
        <v/>
      </c>
      <c r="AA83" s="78" t="str">
        <f t="shared" si="3"/>
        <v/>
      </c>
      <c r="AB83" s="78" t="str">
        <f t="shared" si="4"/>
        <v/>
      </c>
      <c r="AC83" s="78" t="str">
        <f t="shared" si="5"/>
        <v/>
      </c>
      <c r="AD83" s="78" t="str">
        <f t="shared" si="6"/>
        <v/>
      </c>
    </row>
    <row r="84" spans="1:30" ht="15.75" x14ac:dyDescent="0.25">
      <c r="A84" s="80"/>
      <c r="B84" s="9" t="s">
        <v>158</v>
      </c>
      <c r="C84" s="81" t="s">
        <v>159</v>
      </c>
      <c r="D84" s="13"/>
      <c r="E84" s="1"/>
      <c r="F84" s="2"/>
      <c r="G84" s="2"/>
      <c r="H84" s="7"/>
      <c r="I84" s="1"/>
      <c r="J84" s="1"/>
      <c r="K84" s="4"/>
      <c r="L84" s="7"/>
      <c r="M84" s="7"/>
      <c r="N84" s="7"/>
      <c r="O84" s="7"/>
      <c r="P84" s="7"/>
      <c r="Q84" s="7"/>
      <c r="R84" s="7"/>
      <c r="S84" s="7"/>
      <c r="T84" s="7"/>
      <c r="U84" s="3"/>
      <c r="V84" s="10"/>
      <c r="W84" s="77" t="str">
        <f t="shared" si="0"/>
        <v/>
      </c>
      <c r="X84" s="78" t="str">
        <f t="shared" si="0"/>
        <v/>
      </c>
      <c r="Y84" s="78" t="str">
        <f t="shared" si="1"/>
        <v/>
      </c>
      <c r="Z84" s="78" t="str">
        <f t="shared" si="2"/>
        <v/>
      </c>
      <c r="AA84" s="78" t="str">
        <f t="shared" si="3"/>
        <v/>
      </c>
      <c r="AB84" s="78" t="str">
        <f t="shared" si="4"/>
        <v/>
      </c>
      <c r="AC84" s="78" t="str">
        <f t="shared" si="5"/>
        <v/>
      </c>
      <c r="AD84" s="78" t="str">
        <f t="shared" si="6"/>
        <v/>
      </c>
    </row>
    <row r="85" spans="1:30" ht="31.5" x14ac:dyDescent="0.25">
      <c r="A85" s="38"/>
      <c r="B85" s="79" t="s">
        <v>160</v>
      </c>
      <c r="C85" s="82" t="s">
        <v>161</v>
      </c>
      <c r="D85" s="83"/>
      <c r="E85" s="84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6"/>
      <c r="V85" s="17"/>
      <c r="W85" s="77" t="str">
        <f t="shared" si="0"/>
        <v/>
      </c>
      <c r="X85" s="78" t="str">
        <f t="shared" si="0"/>
        <v/>
      </c>
      <c r="Y85" s="78" t="str">
        <f t="shared" si="1"/>
        <v/>
      </c>
      <c r="Z85" s="78" t="str">
        <f t="shared" si="2"/>
        <v/>
      </c>
      <c r="AA85" s="78" t="str">
        <f t="shared" si="3"/>
        <v/>
      </c>
      <c r="AB85" s="78" t="str">
        <f t="shared" si="4"/>
        <v/>
      </c>
      <c r="AC85" s="78" t="str">
        <f t="shared" si="5"/>
        <v/>
      </c>
      <c r="AD85" s="78" t="str">
        <f t="shared" si="6"/>
        <v/>
      </c>
    </row>
    <row r="86" spans="1:30" ht="30.75" x14ac:dyDescent="0.25">
      <c r="A86" s="38"/>
      <c r="B86" s="87" t="s">
        <v>162</v>
      </c>
      <c r="C86" s="81" t="s">
        <v>163</v>
      </c>
      <c r="D86" s="83"/>
      <c r="E86" s="84"/>
      <c r="F86" s="85"/>
      <c r="G86" s="88"/>
      <c r="H86" s="88"/>
      <c r="I86" s="89"/>
      <c r="J86" s="85"/>
      <c r="K86" s="85"/>
      <c r="L86" s="85"/>
      <c r="M86" s="85"/>
      <c r="N86" s="85"/>
      <c r="O86" s="85"/>
      <c r="P86" s="85"/>
      <c r="Q86" s="85"/>
      <c r="R86" s="85"/>
      <c r="S86" s="84"/>
      <c r="T86" s="84"/>
      <c r="U86" s="90"/>
      <c r="V86" s="17"/>
      <c r="W86" s="77" t="str">
        <f t="shared" si="0"/>
        <v/>
      </c>
      <c r="X86" s="78" t="str">
        <f t="shared" si="0"/>
        <v/>
      </c>
      <c r="Y86" s="78" t="str">
        <f t="shared" si="1"/>
        <v/>
      </c>
      <c r="Z86" s="78" t="str">
        <f t="shared" si="2"/>
        <v/>
      </c>
      <c r="AA86" s="78" t="str">
        <f t="shared" si="3"/>
        <v/>
      </c>
      <c r="AB86" s="78" t="str">
        <f t="shared" si="4"/>
        <v/>
      </c>
      <c r="AC86" s="78" t="str">
        <f t="shared" si="5"/>
        <v/>
      </c>
      <c r="AD86" s="78" t="str">
        <f t="shared" si="6"/>
        <v/>
      </c>
    </row>
    <row r="87" spans="1:30" ht="15.75" x14ac:dyDescent="0.25">
      <c r="A87" s="38"/>
      <c r="B87" s="87" t="s">
        <v>164</v>
      </c>
      <c r="C87" s="81" t="s">
        <v>165</v>
      </c>
      <c r="D87" s="83"/>
      <c r="E87" s="84"/>
      <c r="F87" s="85"/>
      <c r="G87" s="88"/>
      <c r="H87" s="88"/>
      <c r="I87" s="89"/>
      <c r="J87" s="85"/>
      <c r="K87" s="85"/>
      <c r="L87" s="85"/>
      <c r="M87" s="85"/>
      <c r="N87" s="85"/>
      <c r="O87" s="85"/>
      <c r="P87" s="85"/>
      <c r="Q87" s="85"/>
      <c r="R87" s="85"/>
      <c r="S87" s="84"/>
      <c r="T87" s="84"/>
      <c r="U87" s="90"/>
      <c r="V87" s="17"/>
      <c r="W87" s="77" t="str">
        <f t="shared" si="0"/>
        <v/>
      </c>
      <c r="X87" s="78" t="str">
        <f t="shared" si="0"/>
        <v/>
      </c>
      <c r="Y87" s="78" t="str">
        <f t="shared" si="1"/>
        <v/>
      </c>
      <c r="Z87" s="78" t="str">
        <f t="shared" si="2"/>
        <v/>
      </c>
      <c r="AA87" s="78" t="str">
        <f t="shared" si="3"/>
        <v/>
      </c>
      <c r="AB87" s="78" t="str">
        <f t="shared" si="4"/>
        <v/>
      </c>
      <c r="AC87" s="78" t="str">
        <f t="shared" si="5"/>
        <v/>
      </c>
      <c r="AD87" s="78" t="str">
        <f t="shared" si="6"/>
        <v/>
      </c>
    </row>
    <row r="88" spans="1:30" ht="15.75" x14ac:dyDescent="0.25">
      <c r="A88" s="38"/>
      <c r="B88" s="87" t="s">
        <v>166</v>
      </c>
      <c r="C88" s="81" t="s">
        <v>167</v>
      </c>
      <c r="D88" s="83"/>
      <c r="E88" s="84"/>
      <c r="F88" s="85"/>
      <c r="G88" s="88"/>
      <c r="H88" s="88"/>
      <c r="I88" s="89"/>
      <c r="J88" s="85"/>
      <c r="K88" s="85"/>
      <c r="L88" s="85"/>
      <c r="M88" s="85"/>
      <c r="N88" s="85"/>
      <c r="O88" s="85"/>
      <c r="P88" s="85"/>
      <c r="Q88" s="85"/>
      <c r="R88" s="85"/>
      <c r="S88" s="84"/>
      <c r="T88" s="84"/>
      <c r="U88" s="90"/>
      <c r="V88" s="17"/>
      <c r="W88" s="77" t="str">
        <f t="shared" si="0"/>
        <v/>
      </c>
      <c r="X88" s="78" t="str">
        <f t="shared" si="0"/>
        <v/>
      </c>
      <c r="Y88" s="78" t="str">
        <f t="shared" si="1"/>
        <v/>
      </c>
      <c r="Z88" s="78" t="str">
        <f t="shared" si="2"/>
        <v/>
      </c>
      <c r="AA88" s="78" t="str">
        <f t="shared" si="3"/>
        <v/>
      </c>
      <c r="AB88" s="78" t="str">
        <f t="shared" si="4"/>
        <v/>
      </c>
      <c r="AC88" s="78" t="str">
        <f t="shared" si="5"/>
        <v/>
      </c>
      <c r="AD88" s="78" t="str">
        <f t="shared" si="6"/>
        <v/>
      </c>
    </row>
    <row r="89" spans="1:30" ht="15.75" x14ac:dyDescent="0.25">
      <c r="A89" s="38"/>
      <c r="B89" s="87" t="s">
        <v>168</v>
      </c>
      <c r="C89" s="81" t="s">
        <v>169</v>
      </c>
      <c r="D89" s="83"/>
      <c r="E89" s="84"/>
      <c r="F89" s="85"/>
      <c r="G89" s="88"/>
      <c r="H89" s="88"/>
      <c r="I89" s="89"/>
      <c r="J89" s="85"/>
      <c r="K89" s="85"/>
      <c r="L89" s="85"/>
      <c r="M89" s="85"/>
      <c r="N89" s="85"/>
      <c r="O89" s="85"/>
      <c r="P89" s="85"/>
      <c r="Q89" s="85"/>
      <c r="R89" s="85"/>
      <c r="S89" s="84"/>
      <c r="T89" s="84"/>
      <c r="U89" s="90"/>
      <c r="V89" s="17"/>
      <c r="W89" s="77" t="str">
        <f t="shared" si="0"/>
        <v/>
      </c>
      <c r="X89" s="78" t="str">
        <f t="shared" si="0"/>
        <v/>
      </c>
      <c r="Y89" s="78" t="str">
        <f t="shared" si="1"/>
        <v/>
      </c>
      <c r="Z89" s="78" t="str">
        <f t="shared" si="2"/>
        <v/>
      </c>
      <c r="AA89" s="78" t="str">
        <f t="shared" si="3"/>
        <v/>
      </c>
      <c r="AB89" s="78" t="str">
        <f t="shared" si="4"/>
        <v/>
      </c>
      <c r="AC89" s="78" t="str">
        <f t="shared" si="5"/>
        <v/>
      </c>
      <c r="AD89" s="78" t="str">
        <f t="shared" si="6"/>
        <v/>
      </c>
    </row>
    <row r="90" spans="1:30" ht="30.75" x14ac:dyDescent="0.25">
      <c r="A90" s="38"/>
      <c r="B90" s="87" t="s">
        <v>170</v>
      </c>
      <c r="C90" s="81" t="s">
        <v>171</v>
      </c>
      <c r="D90" s="83"/>
      <c r="E90" s="84"/>
      <c r="F90" s="85"/>
      <c r="G90" s="88"/>
      <c r="H90" s="88"/>
      <c r="I90" s="89"/>
      <c r="J90" s="85"/>
      <c r="K90" s="85"/>
      <c r="L90" s="85"/>
      <c r="M90" s="85"/>
      <c r="N90" s="85"/>
      <c r="O90" s="85"/>
      <c r="P90" s="85"/>
      <c r="Q90" s="85"/>
      <c r="R90" s="85"/>
      <c r="S90" s="84"/>
      <c r="T90" s="84"/>
      <c r="U90" s="90"/>
      <c r="V90" s="17"/>
      <c r="W90" s="77" t="str">
        <f t="shared" si="0"/>
        <v/>
      </c>
      <c r="X90" s="78" t="str">
        <f t="shared" si="0"/>
        <v/>
      </c>
      <c r="Y90" s="78" t="str">
        <f t="shared" si="1"/>
        <v/>
      </c>
      <c r="Z90" s="78" t="str">
        <f t="shared" si="2"/>
        <v/>
      </c>
      <c r="AA90" s="78" t="str">
        <f t="shared" si="3"/>
        <v/>
      </c>
      <c r="AB90" s="78" t="str">
        <f t="shared" si="4"/>
        <v/>
      </c>
      <c r="AC90" s="78" t="str">
        <f t="shared" si="5"/>
        <v/>
      </c>
      <c r="AD90" s="78" t="str">
        <f t="shared" si="6"/>
        <v/>
      </c>
    </row>
    <row r="91" spans="1:30" ht="15.75" x14ac:dyDescent="0.25">
      <c r="A91" s="38"/>
      <c r="B91" s="87" t="s">
        <v>172</v>
      </c>
      <c r="C91" s="81" t="s">
        <v>173</v>
      </c>
      <c r="D91" s="83"/>
      <c r="E91" s="84"/>
      <c r="F91" s="85"/>
      <c r="G91" s="88"/>
      <c r="H91" s="88"/>
      <c r="I91" s="89"/>
      <c r="J91" s="85"/>
      <c r="K91" s="85"/>
      <c r="L91" s="85"/>
      <c r="M91" s="85"/>
      <c r="N91" s="85"/>
      <c r="O91" s="85"/>
      <c r="P91" s="85"/>
      <c r="Q91" s="85"/>
      <c r="R91" s="85"/>
      <c r="S91" s="84"/>
      <c r="T91" s="84"/>
      <c r="U91" s="90"/>
      <c r="V91" s="17"/>
      <c r="W91" s="77" t="str">
        <f t="shared" si="0"/>
        <v/>
      </c>
      <c r="X91" s="78" t="str">
        <f t="shared" si="0"/>
        <v/>
      </c>
      <c r="Y91" s="78" t="str">
        <f t="shared" si="1"/>
        <v/>
      </c>
      <c r="Z91" s="78" t="str">
        <f t="shared" si="2"/>
        <v/>
      </c>
      <c r="AA91" s="78" t="str">
        <f t="shared" si="3"/>
        <v/>
      </c>
      <c r="AB91" s="78" t="str">
        <f t="shared" si="4"/>
        <v/>
      </c>
      <c r="AC91" s="78" t="str">
        <f t="shared" si="5"/>
        <v/>
      </c>
      <c r="AD91" s="78" t="str">
        <f t="shared" si="6"/>
        <v/>
      </c>
    </row>
    <row r="92" spans="1:30" ht="15.75" x14ac:dyDescent="0.25">
      <c r="A92" s="38"/>
      <c r="B92" s="87" t="s">
        <v>174</v>
      </c>
      <c r="C92" s="81" t="s">
        <v>175</v>
      </c>
      <c r="D92" s="83"/>
      <c r="E92" s="84"/>
      <c r="F92" s="85"/>
      <c r="G92" s="88"/>
      <c r="H92" s="88"/>
      <c r="I92" s="89"/>
      <c r="J92" s="85"/>
      <c r="K92" s="85"/>
      <c r="L92" s="85"/>
      <c r="M92" s="85"/>
      <c r="N92" s="85"/>
      <c r="O92" s="85"/>
      <c r="P92" s="85"/>
      <c r="Q92" s="85"/>
      <c r="R92" s="85"/>
      <c r="S92" s="84"/>
      <c r="T92" s="84"/>
      <c r="U92" s="90"/>
      <c r="V92" s="17"/>
      <c r="W92" s="77" t="str">
        <f t="shared" si="0"/>
        <v/>
      </c>
      <c r="X92" s="78" t="str">
        <f t="shared" si="0"/>
        <v/>
      </c>
      <c r="Y92" s="78" t="str">
        <f t="shared" si="1"/>
        <v/>
      </c>
      <c r="Z92" s="78" t="str">
        <f t="shared" si="2"/>
        <v/>
      </c>
      <c r="AA92" s="78" t="str">
        <f t="shared" si="3"/>
        <v/>
      </c>
      <c r="AB92" s="78" t="str">
        <f t="shared" si="4"/>
        <v/>
      </c>
      <c r="AC92" s="78" t="str">
        <f t="shared" si="5"/>
        <v/>
      </c>
      <c r="AD92" s="78" t="str">
        <f t="shared" si="6"/>
        <v/>
      </c>
    </row>
    <row r="93" spans="1:30" ht="15.75" x14ac:dyDescent="0.25">
      <c r="A93" s="38"/>
      <c r="B93" s="87" t="s">
        <v>176</v>
      </c>
      <c r="C93" s="81" t="s">
        <v>177</v>
      </c>
      <c r="D93" s="83"/>
      <c r="E93" s="84"/>
      <c r="F93" s="85"/>
      <c r="G93" s="88"/>
      <c r="H93" s="88"/>
      <c r="I93" s="89"/>
      <c r="J93" s="85"/>
      <c r="K93" s="85"/>
      <c r="L93" s="85"/>
      <c r="M93" s="85"/>
      <c r="N93" s="85"/>
      <c r="O93" s="85"/>
      <c r="P93" s="85"/>
      <c r="Q93" s="85"/>
      <c r="R93" s="85"/>
      <c r="S93" s="84"/>
      <c r="T93" s="84"/>
      <c r="U93" s="90"/>
      <c r="V93" s="17"/>
      <c r="W93" s="77" t="str">
        <f t="shared" si="0"/>
        <v/>
      </c>
      <c r="X93" s="78" t="str">
        <f t="shared" si="0"/>
        <v/>
      </c>
      <c r="Y93" s="78" t="str">
        <f t="shared" si="1"/>
        <v/>
      </c>
      <c r="Z93" s="78" t="str">
        <f t="shared" si="2"/>
        <v/>
      </c>
      <c r="AA93" s="78" t="str">
        <f t="shared" si="3"/>
        <v/>
      </c>
      <c r="AB93" s="78" t="str">
        <f t="shared" si="4"/>
        <v/>
      </c>
      <c r="AC93" s="78" t="str">
        <f t="shared" si="5"/>
        <v/>
      </c>
      <c r="AD93" s="78" t="str">
        <f t="shared" si="6"/>
        <v/>
      </c>
    </row>
    <row r="94" spans="1:30" ht="15.75" x14ac:dyDescent="0.25">
      <c r="A94" s="38"/>
      <c r="B94" s="87" t="s">
        <v>178</v>
      </c>
      <c r="C94" s="81" t="s">
        <v>179</v>
      </c>
      <c r="D94" s="83"/>
      <c r="E94" s="84"/>
      <c r="F94" s="85"/>
      <c r="G94" s="88"/>
      <c r="H94" s="88"/>
      <c r="I94" s="89"/>
      <c r="J94" s="85"/>
      <c r="K94" s="85"/>
      <c r="L94" s="85"/>
      <c r="M94" s="85"/>
      <c r="N94" s="85"/>
      <c r="O94" s="85"/>
      <c r="P94" s="85"/>
      <c r="Q94" s="85"/>
      <c r="R94" s="85"/>
      <c r="S94" s="84"/>
      <c r="T94" s="84"/>
      <c r="U94" s="90"/>
      <c r="V94" s="17"/>
      <c r="W94" s="77" t="str">
        <f t="shared" si="0"/>
        <v/>
      </c>
      <c r="X94" s="78" t="str">
        <f t="shared" si="0"/>
        <v/>
      </c>
      <c r="Y94" s="78" t="str">
        <f t="shared" si="1"/>
        <v/>
      </c>
      <c r="Z94" s="78" t="str">
        <f t="shared" si="2"/>
        <v/>
      </c>
      <c r="AA94" s="78" t="str">
        <f t="shared" si="3"/>
        <v/>
      </c>
      <c r="AB94" s="78" t="str">
        <f t="shared" si="4"/>
        <v/>
      </c>
      <c r="AC94" s="78" t="str">
        <f t="shared" si="5"/>
        <v/>
      </c>
      <c r="AD94" s="78" t="str">
        <f t="shared" si="6"/>
        <v/>
      </c>
    </row>
    <row r="95" spans="1:30" ht="31.5" x14ac:dyDescent="0.25">
      <c r="A95" s="38"/>
      <c r="B95" s="91" t="s">
        <v>180</v>
      </c>
      <c r="C95" s="71" t="s">
        <v>181</v>
      </c>
      <c r="D95" s="92"/>
      <c r="E95" s="65"/>
      <c r="F95" s="93"/>
      <c r="G95" s="64"/>
      <c r="H95" s="64"/>
      <c r="I95" s="94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6"/>
      <c r="V95" s="19"/>
      <c r="W95" s="77" t="str">
        <f t="shared" si="0"/>
        <v/>
      </c>
      <c r="X95" s="78"/>
      <c r="Y95" s="78" t="str">
        <f t="shared" si="1"/>
        <v/>
      </c>
      <c r="Z95" s="78" t="str">
        <f t="shared" si="2"/>
        <v/>
      </c>
      <c r="AA95" s="78" t="str">
        <f t="shared" si="3"/>
        <v/>
      </c>
      <c r="AB95" s="78" t="str">
        <f t="shared" si="4"/>
        <v/>
      </c>
      <c r="AC95" s="78" t="str">
        <f t="shared" si="5"/>
        <v/>
      </c>
      <c r="AD95" s="78" t="str">
        <f t="shared" si="6"/>
        <v/>
      </c>
    </row>
    <row r="96" spans="1:30" ht="15.75" x14ac:dyDescent="0.25">
      <c r="A96" s="38"/>
      <c r="B96" s="95" t="s">
        <v>182</v>
      </c>
      <c r="C96" s="81" t="s">
        <v>183</v>
      </c>
      <c r="D96" s="92"/>
      <c r="E96" s="65"/>
      <c r="F96" s="96"/>
      <c r="G96" s="64"/>
      <c r="H96" s="64"/>
      <c r="I96" s="94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6"/>
      <c r="V96" s="17"/>
      <c r="W96" s="77" t="str">
        <f t="shared" si="0"/>
        <v/>
      </c>
      <c r="X96" s="78"/>
      <c r="Y96" s="78" t="str">
        <f t="shared" si="1"/>
        <v/>
      </c>
      <c r="Z96" s="78" t="str">
        <f t="shared" si="2"/>
        <v/>
      </c>
      <c r="AA96" s="78" t="str">
        <f t="shared" si="3"/>
        <v/>
      </c>
      <c r="AB96" s="78" t="str">
        <f t="shared" si="4"/>
        <v/>
      </c>
      <c r="AC96" s="78" t="str">
        <f t="shared" si="5"/>
        <v/>
      </c>
      <c r="AD96" s="78" t="str">
        <f t="shared" si="6"/>
        <v/>
      </c>
    </row>
    <row r="97" spans="1:30" ht="15.75" x14ac:dyDescent="0.25">
      <c r="A97" s="38"/>
      <c r="B97" s="95" t="s">
        <v>184</v>
      </c>
      <c r="C97" s="81" t="s">
        <v>185</v>
      </c>
      <c r="D97" s="92"/>
      <c r="E97" s="65"/>
      <c r="F97" s="96"/>
      <c r="G97" s="64"/>
      <c r="H97" s="64"/>
      <c r="I97" s="94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6"/>
      <c r="V97" s="17"/>
      <c r="W97" s="77" t="str">
        <f t="shared" si="0"/>
        <v/>
      </c>
      <c r="X97" s="78"/>
      <c r="Y97" s="78" t="str">
        <f t="shared" si="1"/>
        <v/>
      </c>
      <c r="Z97" s="78" t="str">
        <f t="shared" si="2"/>
        <v/>
      </c>
      <c r="AA97" s="78" t="str">
        <f t="shared" si="3"/>
        <v/>
      </c>
      <c r="AB97" s="78" t="str">
        <f t="shared" si="4"/>
        <v/>
      </c>
      <c r="AC97" s="78" t="str">
        <f t="shared" si="5"/>
        <v/>
      </c>
      <c r="AD97" s="78" t="str">
        <f t="shared" si="6"/>
        <v/>
      </c>
    </row>
    <row r="98" spans="1:30" ht="15.75" x14ac:dyDescent="0.25">
      <c r="A98" s="38"/>
      <c r="B98" s="91" t="s">
        <v>186</v>
      </c>
      <c r="C98" s="62" t="s">
        <v>187</v>
      </c>
      <c r="D98" s="92"/>
      <c r="E98" s="6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7"/>
      <c r="V98" s="17"/>
      <c r="W98" s="39" t="str">
        <f t="shared" si="0"/>
        <v/>
      </c>
      <c r="X98" s="39"/>
      <c r="Y98" s="39"/>
      <c r="Z98" s="39"/>
      <c r="AA98" s="39"/>
      <c r="AB98" s="39"/>
      <c r="AC98" s="39"/>
      <c r="AD98" s="39"/>
    </row>
    <row r="99" spans="1:30" ht="31.5" x14ac:dyDescent="0.25">
      <c r="A99" s="38"/>
      <c r="B99" s="91" t="s">
        <v>188</v>
      </c>
      <c r="C99" s="71" t="s">
        <v>189</v>
      </c>
      <c r="D99" s="92"/>
      <c r="E99" s="65"/>
      <c r="F99" s="96"/>
      <c r="G99" s="88"/>
      <c r="H99" s="88"/>
      <c r="I99" s="89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9"/>
      <c r="V99" s="17"/>
      <c r="W99" s="39" t="str">
        <f t="shared" ref="W99:W122" si="7">IF(D99&lt;E99,"грешка","")</f>
        <v/>
      </c>
      <c r="X99" s="39"/>
      <c r="Y99" s="39" t="str">
        <f t="shared" si="1"/>
        <v/>
      </c>
      <c r="Z99" s="39" t="str">
        <f t="shared" si="2"/>
        <v/>
      </c>
      <c r="AA99" s="39" t="str">
        <f t="shared" si="3"/>
        <v/>
      </c>
      <c r="AB99" s="39" t="str">
        <f t="shared" si="4"/>
        <v/>
      </c>
      <c r="AC99" s="39" t="str">
        <f t="shared" si="5"/>
        <v/>
      </c>
      <c r="AD99" s="39" t="str">
        <f t="shared" si="6"/>
        <v/>
      </c>
    </row>
    <row r="100" spans="1:30" ht="15.75" x14ac:dyDescent="0.25">
      <c r="A100" s="38"/>
      <c r="B100" s="100" t="s">
        <v>190</v>
      </c>
      <c r="C100" s="81" t="s">
        <v>191</v>
      </c>
      <c r="D100" s="83"/>
      <c r="E100" s="84"/>
      <c r="F100" s="96"/>
      <c r="G100" s="88"/>
      <c r="H100" s="88"/>
      <c r="I100" s="89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6"/>
      <c r="V100" s="17"/>
      <c r="W100" s="39" t="str">
        <f t="shared" si="7"/>
        <v/>
      </c>
      <c r="X100" s="39"/>
      <c r="Y100" s="39" t="str">
        <f t="shared" ref="Y100:Y113" si="8">IF(E100=G100+J100+M100+P100+S100,"","грешка")</f>
        <v/>
      </c>
      <c r="Z100" s="39" t="str">
        <f t="shared" ref="Z100:Z113" si="9">IF(G100=H100+I100,"","грешка")</f>
        <v/>
      </c>
      <c r="AA100" s="39" t="str">
        <f t="shared" ref="AA100:AA113" si="10">IF(J100=K100+L100,"","грешка")</f>
        <v/>
      </c>
      <c r="AB100" s="39" t="str">
        <f t="shared" ref="AB100:AB113" si="11">IF(M100=N100+O100,"","грешка")</f>
        <v/>
      </c>
      <c r="AC100" s="39" t="str">
        <f t="shared" ref="AC100:AC113" si="12">IF(P100=Q100+R100,"","грешка")</f>
        <v/>
      </c>
      <c r="AD100" s="39" t="str">
        <f t="shared" ref="AD100:AD113" si="13">IF(S100=T100+U100,"","грешка")</f>
        <v/>
      </c>
    </row>
    <row r="101" spans="1:30" ht="15.75" x14ac:dyDescent="0.25">
      <c r="A101" s="38"/>
      <c r="B101" s="100" t="s">
        <v>192</v>
      </c>
      <c r="C101" s="81" t="s">
        <v>193</v>
      </c>
      <c r="D101" s="83"/>
      <c r="E101" s="84"/>
      <c r="F101" s="96"/>
      <c r="G101" s="88"/>
      <c r="H101" s="88"/>
      <c r="I101" s="89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6"/>
      <c r="V101" s="17"/>
      <c r="W101" s="39" t="str">
        <f t="shared" si="7"/>
        <v/>
      </c>
      <c r="X101" s="39"/>
      <c r="Y101" s="39" t="str">
        <f t="shared" si="8"/>
        <v/>
      </c>
      <c r="Z101" s="39" t="str">
        <f t="shared" si="9"/>
        <v/>
      </c>
      <c r="AA101" s="39" t="str">
        <f t="shared" si="10"/>
        <v/>
      </c>
      <c r="AB101" s="39" t="str">
        <f t="shared" si="11"/>
        <v/>
      </c>
      <c r="AC101" s="39" t="str">
        <f t="shared" si="12"/>
        <v/>
      </c>
      <c r="AD101" s="39" t="str">
        <f t="shared" si="13"/>
        <v/>
      </c>
    </row>
    <row r="102" spans="1:30" ht="15.75" x14ac:dyDescent="0.25">
      <c r="A102" s="38"/>
      <c r="B102" s="100" t="s">
        <v>194</v>
      </c>
      <c r="C102" s="81" t="s">
        <v>195</v>
      </c>
      <c r="D102" s="83"/>
      <c r="E102" s="84"/>
      <c r="F102" s="96"/>
      <c r="G102" s="88"/>
      <c r="H102" s="88"/>
      <c r="I102" s="89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6"/>
      <c r="V102" s="17"/>
      <c r="W102" s="39" t="str">
        <f t="shared" si="7"/>
        <v/>
      </c>
      <c r="X102" s="39"/>
      <c r="Y102" s="39" t="str">
        <f t="shared" si="8"/>
        <v/>
      </c>
      <c r="Z102" s="39" t="str">
        <f t="shared" si="9"/>
        <v/>
      </c>
      <c r="AA102" s="39" t="str">
        <f t="shared" si="10"/>
        <v/>
      </c>
      <c r="AB102" s="39" t="str">
        <f t="shared" si="11"/>
        <v/>
      </c>
      <c r="AC102" s="39" t="str">
        <f t="shared" si="12"/>
        <v/>
      </c>
      <c r="AD102" s="39" t="str">
        <f t="shared" si="13"/>
        <v/>
      </c>
    </row>
    <row r="103" spans="1:30" ht="15.75" x14ac:dyDescent="0.25">
      <c r="A103" s="38"/>
      <c r="B103" s="100" t="s">
        <v>196</v>
      </c>
      <c r="C103" s="81" t="s">
        <v>197</v>
      </c>
      <c r="D103" s="83"/>
      <c r="E103" s="84"/>
      <c r="F103" s="96"/>
      <c r="G103" s="88"/>
      <c r="H103" s="88"/>
      <c r="I103" s="89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6"/>
      <c r="V103" s="17"/>
      <c r="W103" s="39" t="str">
        <f t="shared" si="7"/>
        <v/>
      </c>
      <c r="X103" s="39"/>
      <c r="Y103" s="39" t="str">
        <f t="shared" si="8"/>
        <v/>
      </c>
      <c r="Z103" s="39" t="str">
        <f t="shared" si="9"/>
        <v/>
      </c>
      <c r="AA103" s="39" t="str">
        <f t="shared" si="10"/>
        <v/>
      </c>
      <c r="AB103" s="39" t="str">
        <f t="shared" si="11"/>
        <v/>
      </c>
      <c r="AC103" s="39" t="str">
        <f t="shared" si="12"/>
        <v/>
      </c>
      <c r="AD103" s="39" t="str">
        <f t="shared" si="13"/>
        <v/>
      </c>
    </row>
    <row r="104" spans="1:30" ht="15.75" x14ac:dyDescent="0.25">
      <c r="A104" s="38"/>
      <c r="B104" s="100" t="s">
        <v>198</v>
      </c>
      <c r="C104" s="81" t="s">
        <v>199</v>
      </c>
      <c r="D104" s="83"/>
      <c r="E104" s="84"/>
      <c r="F104" s="96"/>
      <c r="G104" s="88"/>
      <c r="H104" s="88"/>
      <c r="I104" s="89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6"/>
      <c r="V104" s="17"/>
      <c r="W104" s="39" t="str">
        <f t="shared" si="7"/>
        <v/>
      </c>
      <c r="X104" s="39"/>
      <c r="Y104" s="39" t="str">
        <f t="shared" si="8"/>
        <v/>
      </c>
      <c r="Z104" s="39" t="str">
        <f t="shared" si="9"/>
        <v/>
      </c>
      <c r="AA104" s="39" t="str">
        <f t="shared" si="10"/>
        <v/>
      </c>
      <c r="AB104" s="39" t="str">
        <f t="shared" si="11"/>
        <v/>
      </c>
      <c r="AC104" s="39" t="str">
        <f t="shared" si="12"/>
        <v/>
      </c>
      <c r="AD104" s="39" t="str">
        <f t="shared" si="13"/>
        <v/>
      </c>
    </row>
    <row r="105" spans="1:30" ht="15.75" x14ac:dyDescent="0.25">
      <c r="A105" s="38"/>
      <c r="B105" s="100" t="s">
        <v>200</v>
      </c>
      <c r="C105" s="81" t="s">
        <v>201</v>
      </c>
      <c r="D105" s="83"/>
      <c r="E105" s="84"/>
      <c r="F105" s="96"/>
      <c r="G105" s="88"/>
      <c r="H105" s="88"/>
      <c r="I105" s="89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6"/>
      <c r="V105" s="17"/>
      <c r="W105" s="39" t="str">
        <f t="shared" si="7"/>
        <v/>
      </c>
      <c r="X105" s="39"/>
      <c r="Y105" s="39" t="str">
        <f t="shared" si="8"/>
        <v/>
      </c>
      <c r="Z105" s="39" t="str">
        <f t="shared" si="9"/>
        <v/>
      </c>
      <c r="AA105" s="39" t="str">
        <f t="shared" si="10"/>
        <v/>
      </c>
      <c r="AB105" s="39" t="str">
        <f t="shared" si="11"/>
        <v/>
      </c>
      <c r="AC105" s="39" t="str">
        <f t="shared" si="12"/>
        <v/>
      </c>
      <c r="AD105" s="39" t="str">
        <f t="shared" si="13"/>
        <v/>
      </c>
    </row>
    <row r="106" spans="1:30" ht="15.75" x14ac:dyDescent="0.25">
      <c r="A106" s="38"/>
      <c r="B106" s="100" t="s">
        <v>202</v>
      </c>
      <c r="C106" s="81" t="s">
        <v>203</v>
      </c>
      <c r="D106" s="83"/>
      <c r="E106" s="84"/>
      <c r="F106" s="96"/>
      <c r="G106" s="88"/>
      <c r="H106" s="88"/>
      <c r="I106" s="89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6"/>
      <c r="V106" s="17"/>
      <c r="W106" s="39" t="str">
        <f t="shared" si="7"/>
        <v/>
      </c>
      <c r="X106" s="39"/>
      <c r="Y106" s="39" t="str">
        <f t="shared" si="8"/>
        <v/>
      </c>
      <c r="Z106" s="39" t="str">
        <f t="shared" si="9"/>
        <v/>
      </c>
      <c r="AA106" s="39" t="str">
        <f t="shared" si="10"/>
        <v/>
      </c>
      <c r="AB106" s="39" t="str">
        <f t="shared" si="11"/>
        <v/>
      </c>
      <c r="AC106" s="39" t="str">
        <f t="shared" si="12"/>
        <v/>
      </c>
      <c r="AD106" s="39" t="str">
        <f t="shared" si="13"/>
        <v/>
      </c>
    </row>
    <row r="107" spans="1:30" ht="15.75" x14ac:dyDescent="0.25">
      <c r="A107" s="38"/>
      <c r="B107" s="100" t="s">
        <v>204</v>
      </c>
      <c r="C107" s="81" t="s">
        <v>205</v>
      </c>
      <c r="D107" s="83"/>
      <c r="E107" s="84"/>
      <c r="F107" s="96"/>
      <c r="G107" s="88"/>
      <c r="H107" s="88"/>
      <c r="I107" s="89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6"/>
      <c r="V107" s="17"/>
      <c r="W107" s="39" t="str">
        <f t="shared" si="7"/>
        <v/>
      </c>
      <c r="X107" s="39"/>
      <c r="Y107" s="39" t="str">
        <f t="shared" si="8"/>
        <v/>
      </c>
      <c r="Z107" s="39" t="str">
        <f t="shared" si="9"/>
        <v/>
      </c>
      <c r="AA107" s="39" t="str">
        <f t="shared" si="10"/>
        <v/>
      </c>
      <c r="AB107" s="39" t="str">
        <f t="shared" si="11"/>
        <v/>
      </c>
      <c r="AC107" s="39" t="str">
        <f t="shared" si="12"/>
        <v/>
      </c>
      <c r="AD107" s="39" t="str">
        <f t="shared" si="13"/>
        <v/>
      </c>
    </row>
    <row r="108" spans="1:30" ht="15.75" x14ac:dyDescent="0.25">
      <c r="A108" s="38"/>
      <c r="B108" s="100" t="s">
        <v>206</v>
      </c>
      <c r="C108" s="81" t="s">
        <v>207</v>
      </c>
      <c r="D108" s="83"/>
      <c r="E108" s="84"/>
      <c r="F108" s="96"/>
      <c r="G108" s="88"/>
      <c r="H108" s="88"/>
      <c r="I108" s="89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6"/>
      <c r="V108" s="17"/>
      <c r="W108" s="39" t="str">
        <f t="shared" si="7"/>
        <v/>
      </c>
      <c r="X108" s="39"/>
      <c r="Y108" s="39" t="str">
        <f t="shared" si="8"/>
        <v/>
      </c>
      <c r="Z108" s="39" t="str">
        <f t="shared" si="9"/>
        <v/>
      </c>
      <c r="AA108" s="39" t="str">
        <f t="shared" si="10"/>
        <v/>
      </c>
      <c r="AB108" s="39" t="str">
        <f t="shared" si="11"/>
        <v/>
      </c>
      <c r="AC108" s="39" t="str">
        <f t="shared" si="12"/>
        <v/>
      </c>
      <c r="AD108" s="39" t="str">
        <f t="shared" si="13"/>
        <v/>
      </c>
    </row>
    <row r="109" spans="1:30" ht="15.75" x14ac:dyDescent="0.25">
      <c r="A109" s="38"/>
      <c r="B109" s="100" t="s">
        <v>208</v>
      </c>
      <c r="C109" s="81" t="s">
        <v>209</v>
      </c>
      <c r="D109" s="83"/>
      <c r="E109" s="84"/>
      <c r="F109" s="96"/>
      <c r="G109" s="88"/>
      <c r="H109" s="88"/>
      <c r="I109" s="89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6"/>
      <c r="V109" s="17"/>
      <c r="W109" s="39" t="str">
        <f t="shared" si="7"/>
        <v/>
      </c>
      <c r="X109" s="39"/>
      <c r="Y109" s="39" t="str">
        <f t="shared" si="8"/>
        <v/>
      </c>
      <c r="Z109" s="39" t="str">
        <f t="shared" si="9"/>
        <v/>
      </c>
      <c r="AA109" s="39" t="str">
        <f t="shared" si="10"/>
        <v/>
      </c>
      <c r="AB109" s="39" t="str">
        <f t="shared" si="11"/>
        <v/>
      </c>
      <c r="AC109" s="39" t="str">
        <f t="shared" si="12"/>
        <v/>
      </c>
      <c r="AD109" s="39" t="str">
        <f t="shared" si="13"/>
        <v/>
      </c>
    </row>
    <row r="110" spans="1:30" ht="15.75" x14ac:dyDescent="0.25">
      <c r="A110" s="38"/>
      <c r="B110" s="100" t="s">
        <v>210</v>
      </c>
      <c r="C110" s="81" t="s">
        <v>211</v>
      </c>
      <c r="D110" s="83"/>
      <c r="E110" s="84"/>
      <c r="F110" s="96"/>
      <c r="G110" s="88"/>
      <c r="H110" s="88"/>
      <c r="I110" s="89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6"/>
      <c r="V110" s="17"/>
      <c r="W110" s="39" t="str">
        <f t="shared" si="7"/>
        <v/>
      </c>
      <c r="X110" s="39"/>
      <c r="Y110" s="39" t="str">
        <f t="shared" si="8"/>
        <v/>
      </c>
      <c r="Z110" s="39" t="str">
        <f t="shared" si="9"/>
        <v/>
      </c>
      <c r="AA110" s="39" t="str">
        <f t="shared" si="10"/>
        <v/>
      </c>
      <c r="AB110" s="39" t="str">
        <f t="shared" si="11"/>
        <v/>
      </c>
      <c r="AC110" s="39" t="str">
        <f t="shared" si="12"/>
        <v/>
      </c>
      <c r="AD110" s="39" t="str">
        <f t="shared" si="13"/>
        <v/>
      </c>
    </row>
    <row r="111" spans="1:30" ht="15.75" x14ac:dyDescent="0.25">
      <c r="A111" s="38"/>
      <c r="B111" s="100" t="s">
        <v>212</v>
      </c>
      <c r="C111" s="81" t="s">
        <v>213</v>
      </c>
      <c r="D111" s="83"/>
      <c r="E111" s="84"/>
      <c r="F111" s="96"/>
      <c r="G111" s="88"/>
      <c r="H111" s="88"/>
      <c r="I111" s="89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6"/>
      <c r="V111" s="17"/>
      <c r="W111" s="39" t="str">
        <f t="shared" si="7"/>
        <v/>
      </c>
      <c r="X111" s="39"/>
      <c r="Y111" s="39" t="str">
        <f t="shared" si="8"/>
        <v/>
      </c>
      <c r="Z111" s="39" t="str">
        <f t="shared" si="9"/>
        <v/>
      </c>
      <c r="AA111" s="39" t="str">
        <f t="shared" si="10"/>
        <v/>
      </c>
      <c r="AB111" s="39" t="str">
        <f t="shared" si="11"/>
        <v/>
      </c>
      <c r="AC111" s="39" t="str">
        <f t="shared" si="12"/>
        <v/>
      </c>
      <c r="AD111" s="39" t="str">
        <f t="shared" si="13"/>
        <v/>
      </c>
    </row>
    <row r="112" spans="1:30" ht="15.75" x14ac:dyDescent="0.25">
      <c r="A112" s="38"/>
      <c r="B112" s="100" t="s">
        <v>214</v>
      </c>
      <c r="C112" s="81" t="s">
        <v>215</v>
      </c>
      <c r="D112" s="83"/>
      <c r="E112" s="84"/>
      <c r="F112" s="96"/>
      <c r="G112" s="88"/>
      <c r="H112" s="88"/>
      <c r="I112" s="89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6"/>
      <c r="V112" s="17"/>
      <c r="W112" s="39" t="str">
        <f t="shared" si="7"/>
        <v/>
      </c>
      <c r="X112" s="39"/>
      <c r="Y112" s="39" t="str">
        <f t="shared" si="8"/>
        <v/>
      </c>
      <c r="Z112" s="39" t="str">
        <f t="shared" si="9"/>
        <v/>
      </c>
      <c r="AA112" s="39" t="str">
        <f t="shared" si="10"/>
        <v/>
      </c>
      <c r="AB112" s="39" t="str">
        <f t="shared" si="11"/>
        <v/>
      </c>
      <c r="AC112" s="39" t="str">
        <f t="shared" si="12"/>
        <v/>
      </c>
      <c r="AD112" s="39" t="str">
        <f t="shared" si="13"/>
        <v/>
      </c>
    </row>
    <row r="113" spans="1:30" ht="15.75" x14ac:dyDescent="0.25">
      <c r="A113" s="38"/>
      <c r="B113" s="100" t="s">
        <v>216</v>
      </c>
      <c r="C113" s="81" t="s">
        <v>217</v>
      </c>
      <c r="D113" s="83"/>
      <c r="E113" s="84"/>
      <c r="F113" s="96"/>
      <c r="G113" s="88"/>
      <c r="H113" s="88"/>
      <c r="I113" s="89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6"/>
      <c r="V113" s="17"/>
      <c r="W113" s="39" t="str">
        <f t="shared" si="7"/>
        <v/>
      </c>
      <c r="X113" s="39"/>
      <c r="Y113" s="39" t="str">
        <f t="shared" si="8"/>
        <v/>
      </c>
      <c r="Z113" s="39" t="str">
        <f t="shared" si="9"/>
        <v/>
      </c>
      <c r="AA113" s="39" t="str">
        <f t="shared" si="10"/>
        <v/>
      </c>
      <c r="AB113" s="39" t="str">
        <f t="shared" si="11"/>
        <v/>
      </c>
      <c r="AC113" s="39" t="str">
        <f t="shared" si="12"/>
        <v/>
      </c>
      <c r="AD113" s="39" t="str">
        <f t="shared" si="13"/>
        <v/>
      </c>
    </row>
    <row r="114" spans="1:30" ht="15.75" x14ac:dyDescent="0.25">
      <c r="A114" s="38"/>
      <c r="B114" s="91" t="s">
        <v>218</v>
      </c>
      <c r="C114" s="62" t="s">
        <v>219</v>
      </c>
      <c r="D114" s="92"/>
      <c r="E114" s="65"/>
      <c r="F114" s="96"/>
      <c r="G114" s="101"/>
      <c r="H114" s="101"/>
      <c r="I114" s="101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7"/>
      <c r="V114" s="17"/>
      <c r="W114" s="39" t="str">
        <f t="shared" si="7"/>
        <v/>
      </c>
      <c r="X114" s="39"/>
      <c r="Y114" s="39"/>
      <c r="Z114" s="39"/>
      <c r="AA114" s="39"/>
      <c r="AB114" s="39"/>
      <c r="AC114" s="39"/>
      <c r="AD114" s="39"/>
    </row>
    <row r="115" spans="1:30" ht="15.75" x14ac:dyDescent="0.25">
      <c r="A115" s="38"/>
      <c r="B115" s="100" t="s">
        <v>220</v>
      </c>
      <c r="C115" s="81" t="s">
        <v>221</v>
      </c>
      <c r="D115" s="83"/>
      <c r="E115" s="84"/>
      <c r="F115" s="96"/>
      <c r="G115" s="101"/>
      <c r="H115" s="101"/>
      <c r="I115" s="101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7"/>
      <c r="V115" s="17"/>
      <c r="W115" s="39" t="str">
        <f t="shared" si="7"/>
        <v/>
      </c>
      <c r="X115" s="39"/>
      <c r="Y115" s="39"/>
      <c r="Z115" s="39"/>
      <c r="AA115" s="39"/>
      <c r="AB115" s="39"/>
      <c r="AC115" s="39"/>
      <c r="AD115" s="39"/>
    </row>
    <row r="116" spans="1:30" ht="15.75" x14ac:dyDescent="0.25">
      <c r="A116" s="38"/>
      <c r="B116" s="100" t="s">
        <v>222</v>
      </c>
      <c r="C116" s="81" t="s">
        <v>223</v>
      </c>
      <c r="D116" s="83"/>
      <c r="E116" s="84"/>
      <c r="F116" s="96"/>
      <c r="G116" s="101"/>
      <c r="H116" s="101"/>
      <c r="I116" s="101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7"/>
      <c r="V116" s="17"/>
      <c r="W116" s="39" t="str">
        <f t="shared" si="7"/>
        <v/>
      </c>
      <c r="X116" s="39"/>
      <c r="Y116" s="39"/>
      <c r="Z116" s="39"/>
      <c r="AA116" s="39"/>
      <c r="AB116" s="39"/>
      <c r="AC116" s="39"/>
      <c r="AD116" s="39"/>
    </row>
    <row r="117" spans="1:30" ht="15.75" x14ac:dyDescent="0.25">
      <c r="A117" s="38"/>
      <c r="B117" s="100" t="s">
        <v>224</v>
      </c>
      <c r="C117" s="81" t="s">
        <v>225</v>
      </c>
      <c r="D117" s="83"/>
      <c r="E117" s="84"/>
      <c r="F117" s="96"/>
      <c r="G117" s="101"/>
      <c r="H117" s="101"/>
      <c r="I117" s="101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7"/>
      <c r="V117" s="17"/>
      <c r="W117" s="39" t="str">
        <f t="shared" si="7"/>
        <v/>
      </c>
      <c r="X117" s="39"/>
      <c r="Y117" s="39"/>
      <c r="Z117" s="39"/>
      <c r="AA117" s="39"/>
      <c r="AB117" s="39"/>
      <c r="AC117" s="39"/>
      <c r="AD117" s="39"/>
    </row>
    <row r="118" spans="1:30" ht="15.75" x14ac:dyDescent="0.25">
      <c r="A118" s="38"/>
      <c r="B118" s="100" t="s">
        <v>226</v>
      </c>
      <c r="C118" s="81" t="s">
        <v>227</v>
      </c>
      <c r="D118" s="83"/>
      <c r="E118" s="84"/>
      <c r="F118" s="96"/>
      <c r="G118" s="101"/>
      <c r="H118" s="101"/>
      <c r="I118" s="101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7"/>
      <c r="V118" s="17"/>
      <c r="W118" s="39" t="str">
        <f t="shared" si="7"/>
        <v/>
      </c>
      <c r="X118" s="39"/>
      <c r="Y118" s="39"/>
      <c r="Z118" s="39"/>
      <c r="AA118" s="39"/>
      <c r="AB118" s="39"/>
      <c r="AC118" s="39"/>
      <c r="AD118" s="39"/>
    </row>
    <row r="119" spans="1:30" ht="15.75" x14ac:dyDescent="0.25">
      <c r="A119" s="38"/>
      <c r="B119" s="100" t="s">
        <v>228</v>
      </c>
      <c r="C119" s="81" t="s">
        <v>229</v>
      </c>
      <c r="D119" s="83"/>
      <c r="E119" s="84"/>
      <c r="F119" s="96"/>
      <c r="G119" s="101"/>
      <c r="H119" s="101"/>
      <c r="I119" s="101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7"/>
      <c r="V119" s="17"/>
      <c r="W119" s="39" t="str">
        <f t="shared" si="7"/>
        <v/>
      </c>
      <c r="X119" s="39"/>
      <c r="Y119" s="39"/>
      <c r="Z119" s="39"/>
      <c r="AA119" s="39"/>
      <c r="AB119" s="39"/>
      <c r="AC119" s="39"/>
      <c r="AD119" s="39"/>
    </row>
    <row r="120" spans="1:30" ht="15.75" x14ac:dyDescent="0.25">
      <c r="A120" s="38"/>
      <c r="B120" s="100" t="s">
        <v>230</v>
      </c>
      <c r="C120" s="81" t="s">
        <v>231</v>
      </c>
      <c r="D120" s="83"/>
      <c r="E120" s="84"/>
      <c r="F120" s="96"/>
      <c r="G120" s="101"/>
      <c r="H120" s="101"/>
      <c r="I120" s="101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7"/>
      <c r="V120" s="17"/>
      <c r="W120" s="39" t="str">
        <f t="shared" si="7"/>
        <v/>
      </c>
      <c r="X120" s="39"/>
      <c r="Y120" s="39"/>
      <c r="Z120" s="39"/>
      <c r="AA120" s="39"/>
      <c r="AB120" s="39"/>
      <c r="AC120" s="39"/>
      <c r="AD120" s="39"/>
    </row>
    <row r="121" spans="1:30" ht="30.75" x14ac:dyDescent="0.25">
      <c r="A121" s="38"/>
      <c r="B121" s="100" t="s">
        <v>232</v>
      </c>
      <c r="C121" s="81" t="s">
        <v>233</v>
      </c>
      <c r="D121" s="83"/>
      <c r="E121" s="84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7"/>
      <c r="V121" s="17"/>
      <c r="W121" s="39" t="str">
        <f t="shared" si="7"/>
        <v/>
      </c>
      <c r="X121" s="39"/>
      <c r="Y121" s="39"/>
      <c r="Z121" s="39"/>
      <c r="AA121" s="39"/>
      <c r="AB121" s="39"/>
      <c r="AC121" s="39"/>
      <c r="AD121" s="39"/>
    </row>
    <row r="122" spans="1:30" ht="31.5" thickBot="1" x14ac:dyDescent="0.3">
      <c r="A122" s="38"/>
      <c r="B122" s="102" t="s">
        <v>234</v>
      </c>
      <c r="C122" s="30" t="s">
        <v>235</v>
      </c>
      <c r="D122" s="103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6"/>
      <c r="V122" s="17"/>
      <c r="W122" s="39" t="str">
        <f t="shared" si="7"/>
        <v/>
      </c>
      <c r="X122" s="39"/>
      <c r="Y122" s="39"/>
      <c r="Z122" s="39"/>
      <c r="AA122" s="39"/>
      <c r="AB122" s="39"/>
      <c r="AC122" s="39"/>
      <c r="AD122" s="39"/>
    </row>
    <row r="123" spans="1:30" ht="15.75" x14ac:dyDescent="0.25">
      <c r="A123" s="38"/>
      <c r="B123" s="41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39"/>
      <c r="X123" s="17"/>
      <c r="Y123" s="17"/>
      <c r="Z123" s="17"/>
      <c r="AA123" s="17"/>
      <c r="AB123" s="17"/>
      <c r="AC123" s="17"/>
      <c r="AD123" s="17"/>
    </row>
    <row r="124" spans="1:30" ht="15.75" x14ac:dyDescent="0.25">
      <c r="A124" s="38" t="s">
        <v>280</v>
      </c>
      <c r="B124" s="41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39"/>
      <c r="X124" s="17"/>
      <c r="Y124" s="17"/>
      <c r="Z124" s="17"/>
      <c r="AA124" s="17"/>
      <c r="AB124" s="17"/>
      <c r="AC124" s="17"/>
      <c r="AD124" s="17"/>
    </row>
    <row r="125" spans="1:30" ht="15.75" x14ac:dyDescent="0.25">
      <c r="A125" s="38"/>
      <c r="B125" s="107" t="s">
        <v>608</v>
      </c>
      <c r="C125" s="32"/>
      <c r="D125" s="33" t="str">
        <f>IF(D19=D20+D95+D98+D99+D114,"","грешка")</f>
        <v/>
      </c>
      <c r="E125" s="33" t="str">
        <f t="shared" ref="E125" si="14">IF(E19=E20+E95+E98+E99+E114,"","грешка")</f>
        <v/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17"/>
      <c r="W125" s="39"/>
      <c r="X125" s="17"/>
      <c r="Y125" s="17"/>
      <c r="Z125" s="17"/>
      <c r="AA125" s="17"/>
      <c r="AB125" s="17"/>
      <c r="AC125" s="17"/>
      <c r="AD125" s="17"/>
    </row>
    <row r="126" spans="1:30" ht="15.75" x14ac:dyDescent="0.25">
      <c r="A126" s="38"/>
      <c r="B126" s="107" t="s">
        <v>609</v>
      </c>
      <c r="C126" s="32"/>
      <c r="D126" s="33" t="str">
        <f>IF(D20=D21+D22,"","грешка")</f>
        <v/>
      </c>
      <c r="E126" s="33" t="str">
        <f t="shared" ref="E126:U126" si="15">IF(E20=E21+E22,"","грешка")</f>
        <v/>
      </c>
      <c r="F126" s="33" t="str">
        <f t="shared" si="15"/>
        <v/>
      </c>
      <c r="G126" s="33" t="str">
        <f t="shared" si="15"/>
        <v/>
      </c>
      <c r="H126" s="33" t="str">
        <f t="shared" si="15"/>
        <v/>
      </c>
      <c r="I126" s="33" t="str">
        <f t="shared" si="15"/>
        <v/>
      </c>
      <c r="J126" s="33" t="str">
        <f t="shared" si="15"/>
        <v/>
      </c>
      <c r="K126" s="33" t="str">
        <f t="shared" si="15"/>
        <v/>
      </c>
      <c r="L126" s="33" t="str">
        <f t="shared" si="15"/>
        <v/>
      </c>
      <c r="M126" s="33" t="str">
        <f t="shared" si="15"/>
        <v/>
      </c>
      <c r="N126" s="33" t="str">
        <f t="shared" si="15"/>
        <v/>
      </c>
      <c r="O126" s="33" t="str">
        <f t="shared" si="15"/>
        <v/>
      </c>
      <c r="P126" s="33" t="str">
        <f t="shared" si="15"/>
        <v/>
      </c>
      <c r="Q126" s="33" t="str">
        <f t="shared" si="15"/>
        <v/>
      </c>
      <c r="R126" s="33" t="str">
        <f t="shared" si="15"/>
        <v/>
      </c>
      <c r="S126" s="33" t="str">
        <f t="shared" si="15"/>
        <v/>
      </c>
      <c r="T126" s="33" t="str">
        <f t="shared" si="15"/>
        <v/>
      </c>
      <c r="U126" s="33" t="str">
        <f t="shared" si="15"/>
        <v/>
      </c>
      <c r="V126" s="17"/>
      <c r="W126" s="39"/>
      <c r="X126" s="17"/>
      <c r="Y126" s="17"/>
      <c r="Z126" s="17"/>
      <c r="AA126" s="17"/>
      <c r="AB126" s="17"/>
      <c r="AC126" s="17"/>
      <c r="AD126" s="17"/>
    </row>
    <row r="127" spans="1:30" ht="15.75" x14ac:dyDescent="0.25">
      <c r="A127" s="38"/>
      <c r="B127" s="107" t="s">
        <v>610</v>
      </c>
      <c r="C127" s="32"/>
      <c r="D127" s="33" t="str">
        <f>IF(D22=D23+D85,"","грешка")</f>
        <v/>
      </c>
      <c r="E127" s="33" t="str">
        <f t="shared" ref="E127:U127" si="16">IF(E22=E23+E85,"","грешка")</f>
        <v/>
      </c>
      <c r="F127" s="33" t="str">
        <f t="shared" si="16"/>
        <v/>
      </c>
      <c r="G127" s="33" t="str">
        <f t="shared" si="16"/>
        <v/>
      </c>
      <c r="H127" s="33" t="str">
        <f t="shared" si="16"/>
        <v/>
      </c>
      <c r="I127" s="33" t="str">
        <f t="shared" si="16"/>
        <v/>
      </c>
      <c r="J127" s="33" t="str">
        <f t="shared" si="16"/>
        <v/>
      </c>
      <c r="K127" s="33" t="str">
        <f t="shared" si="16"/>
        <v/>
      </c>
      <c r="L127" s="33" t="str">
        <f t="shared" si="16"/>
        <v/>
      </c>
      <c r="M127" s="33" t="str">
        <f t="shared" si="16"/>
        <v/>
      </c>
      <c r="N127" s="33" t="str">
        <f t="shared" si="16"/>
        <v/>
      </c>
      <c r="O127" s="33" t="str">
        <f t="shared" si="16"/>
        <v/>
      </c>
      <c r="P127" s="33" t="str">
        <f t="shared" si="16"/>
        <v/>
      </c>
      <c r="Q127" s="33" t="str">
        <f t="shared" si="16"/>
        <v/>
      </c>
      <c r="R127" s="33" t="str">
        <f t="shared" si="16"/>
        <v/>
      </c>
      <c r="S127" s="33" t="str">
        <f t="shared" si="16"/>
        <v/>
      </c>
      <c r="T127" s="33" t="str">
        <f t="shared" si="16"/>
        <v/>
      </c>
      <c r="U127" s="33" t="str">
        <f t="shared" si="16"/>
        <v/>
      </c>
      <c r="V127" s="17"/>
      <c r="W127" s="39"/>
      <c r="X127" s="17"/>
      <c r="Y127" s="17"/>
      <c r="Z127" s="17"/>
      <c r="AA127" s="17"/>
      <c r="AB127" s="17"/>
      <c r="AC127" s="17"/>
      <c r="AD127" s="17"/>
    </row>
    <row r="128" spans="1:30" ht="15.75" x14ac:dyDescent="0.25">
      <c r="A128" s="38"/>
      <c r="B128" s="107" t="s">
        <v>611</v>
      </c>
      <c r="C128" s="32"/>
      <c r="D128" s="33" t="str">
        <f>IF(D23=SUM(D24:D84),"","грешка")</f>
        <v/>
      </c>
      <c r="E128" s="33" t="str">
        <f t="shared" ref="E128:U128" si="17">IF(E23=SUM(E24:E84),"","грешка")</f>
        <v/>
      </c>
      <c r="F128" s="33" t="str">
        <f t="shared" si="17"/>
        <v/>
      </c>
      <c r="G128" s="33" t="str">
        <f t="shared" si="17"/>
        <v/>
      </c>
      <c r="H128" s="33" t="str">
        <f t="shared" si="17"/>
        <v/>
      </c>
      <c r="I128" s="33" t="str">
        <f t="shared" si="17"/>
        <v/>
      </c>
      <c r="J128" s="33" t="str">
        <f t="shared" si="17"/>
        <v/>
      </c>
      <c r="K128" s="33" t="str">
        <f t="shared" si="17"/>
        <v/>
      </c>
      <c r="L128" s="33" t="str">
        <f t="shared" si="17"/>
        <v/>
      </c>
      <c r="M128" s="33" t="str">
        <f t="shared" si="17"/>
        <v/>
      </c>
      <c r="N128" s="33" t="str">
        <f t="shared" si="17"/>
        <v/>
      </c>
      <c r="O128" s="33" t="str">
        <f t="shared" si="17"/>
        <v/>
      </c>
      <c r="P128" s="33" t="str">
        <f t="shared" si="17"/>
        <v/>
      </c>
      <c r="Q128" s="33" t="str">
        <f t="shared" si="17"/>
        <v/>
      </c>
      <c r="R128" s="33" t="str">
        <f t="shared" si="17"/>
        <v/>
      </c>
      <c r="S128" s="33" t="str">
        <f t="shared" si="17"/>
        <v/>
      </c>
      <c r="T128" s="33" t="str">
        <f t="shared" si="17"/>
        <v/>
      </c>
      <c r="U128" s="33" t="str">
        <f t="shared" si="17"/>
        <v/>
      </c>
      <c r="V128" s="17"/>
      <c r="W128" s="39"/>
      <c r="X128" s="17"/>
      <c r="Y128" s="17"/>
      <c r="Z128" s="17"/>
      <c r="AA128" s="17"/>
      <c r="AB128" s="17"/>
      <c r="AC128" s="17"/>
      <c r="AD128" s="17"/>
    </row>
    <row r="129" spans="1:30" ht="15.75" x14ac:dyDescent="0.25">
      <c r="A129" s="38"/>
      <c r="B129" s="107" t="s">
        <v>612</v>
      </c>
      <c r="C129" s="32"/>
      <c r="D129" s="33" t="str">
        <f>IF(D85&lt;&gt;SUM(D86:D94),"грешка","")</f>
        <v/>
      </c>
      <c r="E129" s="33" t="str">
        <f t="shared" ref="E129:U129" si="18">IF(E85&lt;&gt;SUM(E86:E94),"грешка","")</f>
        <v/>
      </c>
      <c r="F129" s="33" t="str">
        <f t="shared" si="18"/>
        <v/>
      </c>
      <c r="G129" s="33" t="str">
        <f t="shared" si="18"/>
        <v/>
      </c>
      <c r="H129" s="33" t="str">
        <f t="shared" si="18"/>
        <v/>
      </c>
      <c r="I129" s="33" t="str">
        <f t="shared" si="18"/>
        <v/>
      </c>
      <c r="J129" s="33" t="str">
        <f t="shared" si="18"/>
        <v/>
      </c>
      <c r="K129" s="33" t="str">
        <f t="shared" si="18"/>
        <v/>
      </c>
      <c r="L129" s="33" t="str">
        <f t="shared" si="18"/>
        <v/>
      </c>
      <c r="M129" s="33" t="str">
        <f t="shared" si="18"/>
        <v/>
      </c>
      <c r="N129" s="33" t="str">
        <f t="shared" si="18"/>
        <v/>
      </c>
      <c r="O129" s="33" t="str">
        <f t="shared" si="18"/>
        <v/>
      </c>
      <c r="P129" s="33" t="str">
        <f t="shared" si="18"/>
        <v/>
      </c>
      <c r="Q129" s="33" t="str">
        <f t="shared" si="18"/>
        <v/>
      </c>
      <c r="R129" s="33" t="str">
        <f t="shared" si="18"/>
        <v/>
      </c>
      <c r="S129" s="33" t="str">
        <f t="shared" si="18"/>
        <v/>
      </c>
      <c r="T129" s="33" t="str">
        <f t="shared" si="18"/>
        <v/>
      </c>
      <c r="U129" s="33" t="str">
        <f t="shared" si="18"/>
        <v/>
      </c>
      <c r="V129" s="17"/>
      <c r="W129" s="39"/>
      <c r="X129" s="17"/>
      <c r="Y129" s="17"/>
      <c r="Z129" s="17"/>
      <c r="AA129" s="17"/>
      <c r="AB129" s="17"/>
      <c r="AC129" s="17"/>
      <c r="AD129" s="17"/>
    </row>
    <row r="130" spans="1:30" ht="15.75" x14ac:dyDescent="0.25">
      <c r="A130" s="38"/>
      <c r="B130" s="107" t="s">
        <v>613</v>
      </c>
      <c r="C130" s="32"/>
      <c r="D130" s="33" t="str">
        <f>IF(D95=D96+D97,"","грешка")</f>
        <v/>
      </c>
      <c r="E130" s="33" t="str">
        <f t="shared" ref="E130:U130" si="19">IF(E95=E96+E97,"","грешка")</f>
        <v/>
      </c>
      <c r="F130" s="33"/>
      <c r="G130" s="33" t="str">
        <f t="shared" si="19"/>
        <v/>
      </c>
      <c r="H130" s="33" t="str">
        <f t="shared" si="19"/>
        <v/>
      </c>
      <c r="I130" s="33" t="str">
        <f t="shared" si="19"/>
        <v/>
      </c>
      <c r="J130" s="33" t="str">
        <f t="shared" si="19"/>
        <v/>
      </c>
      <c r="K130" s="33" t="str">
        <f t="shared" si="19"/>
        <v/>
      </c>
      <c r="L130" s="33" t="str">
        <f t="shared" si="19"/>
        <v/>
      </c>
      <c r="M130" s="33" t="str">
        <f t="shared" si="19"/>
        <v/>
      </c>
      <c r="N130" s="33" t="str">
        <f t="shared" si="19"/>
        <v/>
      </c>
      <c r="O130" s="33" t="str">
        <f t="shared" si="19"/>
        <v/>
      </c>
      <c r="P130" s="33" t="str">
        <f t="shared" si="19"/>
        <v/>
      </c>
      <c r="Q130" s="33" t="str">
        <f t="shared" si="19"/>
        <v/>
      </c>
      <c r="R130" s="33" t="str">
        <f t="shared" si="19"/>
        <v/>
      </c>
      <c r="S130" s="33" t="str">
        <f t="shared" si="19"/>
        <v/>
      </c>
      <c r="T130" s="33" t="str">
        <f t="shared" si="19"/>
        <v/>
      </c>
      <c r="U130" s="33" t="str">
        <f t="shared" si="19"/>
        <v/>
      </c>
      <c r="V130" s="17"/>
      <c r="W130" s="39"/>
      <c r="X130" s="17"/>
      <c r="Y130" s="17"/>
      <c r="Z130" s="17"/>
      <c r="AA130" s="17"/>
      <c r="AB130" s="17"/>
      <c r="AC130" s="17"/>
      <c r="AD130" s="17"/>
    </row>
    <row r="131" spans="1:30" ht="15.75" x14ac:dyDescent="0.25">
      <c r="A131" s="38"/>
      <c r="B131" s="107" t="s">
        <v>614</v>
      </c>
      <c r="C131" s="32"/>
      <c r="D131" s="33" t="str">
        <f>IF(D99=SUM(D100:D113),"","грешка")</f>
        <v/>
      </c>
      <c r="E131" s="33" t="str">
        <f t="shared" ref="E131:U131" si="20">IF(E99=SUM(E100:E113),"","грешка")</f>
        <v/>
      </c>
      <c r="F131" s="33"/>
      <c r="G131" s="33" t="str">
        <f t="shared" si="20"/>
        <v/>
      </c>
      <c r="H131" s="33" t="str">
        <f t="shared" si="20"/>
        <v/>
      </c>
      <c r="I131" s="33" t="str">
        <f t="shared" si="20"/>
        <v/>
      </c>
      <c r="J131" s="33" t="str">
        <f t="shared" si="20"/>
        <v/>
      </c>
      <c r="K131" s="33" t="str">
        <f t="shared" si="20"/>
        <v/>
      </c>
      <c r="L131" s="33" t="str">
        <f t="shared" si="20"/>
        <v/>
      </c>
      <c r="M131" s="33" t="str">
        <f t="shared" si="20"/>
        <v/>
      </c>
      <c r="N131" s="33" t="str">
        <f t="shared" si="20"/>
        <v/>
      </c>
      <c r="O131" s="33" t="str">
        <f t="shared" si="20"/>
        <v/>
      </c>
      <c r="P131" s="33" t="str">
        <f t="shared" si="20"/>
        <v/>
      </c>
      <c r="Q131" s="33" t="str">
        <f t="shared" si="20"/>
        <v/>
      </c>
      <c r="R131" s="33" t="str">
        <f t="shared" si="20"/>
        <v/>
      </c>
      <c r="S131" s="33" t="str">
        <f t="shared" si="20"/>
        <v/>
      </c>
      <c r="T131" s="33" t="str">
        <f t="shared" si="20"/>
        <v/>
      </c>
      <c r="U131" s="33" t="str">
        <f t="shared" si="20"/>
        <v/>
      </c>
      <c r="V131" s="17"/>
      <c r="W131" s="39"/>
      <c r="X131" s="17"/>
      <c r="Y131" s="17"/>
      <c r="Z131" s="17"/>
      <c r="AA131" s="17"/>
      <c r="AB131" s="17"/>
      <c r="AC131" s="17"/>
      <c r="AD131" s="17"/>
    </row>
    <row r="132" spans="1:30" ht="15.75" x14ac:dyDescent="0.25">
      <c r="A132" s="38"/>
      <c r="B132" s="107" t="s">
        <v>615</v>
      </c>
      <c r="C132" s="32"/>
      <c r="D132" s="33" t="str">
        <f>IF(D114=SUM(D115:D122),"","грешка")</f>
        <v/>
      </c>
      <c r="E132" s="33" t="str">
        <f>IF(E114=SUM(E115:E122),"","грешка")</f>
        <v/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17"/>
      <c r="W132" s="39"/>
      <c r="X132" s="17"/>
      <c r="Y132" s="17"/>
      <c r="Z132" s="17"/>
      <c r="AA132" s="17"/>
      <c r="AB132" s="17"/>
      <c r="AC132" s="17"/>
      <c r="AD132" s="17"/>
    </row>
    <row r="133" spans="1:30" ht="15.75" x14ac:dyDescent="0.25">
      <c r="A133" s="38"/>
      <c r="B133" s="107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17"/>
      <c r="W133" s="39"/>
      <c r="X133" s="17"/>
      <c r="Y133" s="17"/>
      <c r="Z133" s="17"/>
      <c r="AA133" s="17"/>
      <c r="AB133" s="17"/>
      <c r="AC133" s="17"/>
      <c r="AD133" s="17"/>
    </row>
    <row r="134" spans="1:30" ht="15.75" x14ac:dyDescent="0.25">
      <c r="A134" s="19" t="s">
        <v>616</v>
      </c>
      <c r="B134" s="41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39"/>
      <c r="X134" s="17"/>
      <c r="Y134" s="17"/>
      <c r="Z134" s="17"/>
      <c r="AA134" s="17"/>
      <c r="AB134" s="17"/>
      <c r="AC134" s="17"/>
      <c r="AD134" s="17"/>
    </row>
    <row r="135" spans="1:30" ht="15.75" x14ac:dyDescent="0.25">
      <c r="A135" s="38"/>
      <c r="B135" s="107" t="s">
        <v>283</v>
      </c>
      <c r="C135" s="17"/>
      <c r="D135" s="338" t="str">
        <f>IF(D20&lt;D148,"грешка","")</f>
        <v/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39"/>
      <c r="X135" s="17"/>
      <c r="Y135" s="17"/>
      <c r="Z135" s="17"/>
      <c r="AA135" s="17"/>
      <c r="AB135" s="17"/>
      <c r="AC135" s="17"/>
      <c r="AD135" s="17"/>
    </row>
    <row r="136" spans="1:30" ht="15.75" x14ac:dyDescent="0.25">
      <c r="A136" s="38"/>
      <c r="B136" s="41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39"/>
      <c r="X136" s="17"/>
      <c r="Y136" s="17"/>
      <c r="Z136" s="17"/>
      <c r="AA136" s="17"/>
      <c r="AB136" s="17"/>
      <c r="AC136" s="17"/>
      <c r="AD136" s="17"/>
    </row>
    <row r="137" spans="1:30" ht="15.75" x14ac:dyDescent="0.25">
      <c r="A137" s="19" t="s">
        <v>617</v>
      </c>
      <c r="B137" s="41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39"/>
      <c r="X137" s="17"/>
      <c r="Y137" s="17"/>
      <c r="Z137" s="17"/>
      <c r="AA137" s="17"/>
      <c r="AB137" s="17"/>
      <c r="AC137" s="17"/>
      <c r="AD137" s="17"/>
    </row>
    <row r="138" spans="1:30" ht="15.75" x14ac:dyDescent="0.25">
      <c r="A138" s="38"/>
      <c r="B138" s="107" t="s">
        <v>297</v>
      </c>
      <c r="C138" s="17"/>
      <c r="D138" s="338" t="str">
        <f>IF(D99&lt;D194,"грешка","")</f>
        <v/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39"/>
      <c r="X138" s="17"/>
      <c r="Y138" s="17"/>
      <c r="Z138" s="17"/>
      <c r="AA138" s="17"/>
      <c r="AB138" s="17"/>
      <c r="AC138" s="17"/>
      <c r="AD138" s="17"/>
    </row>
    <row r="139" spans="1:30" ht="15.75" x14ac:dyDescent="0.25">
      <c r="A139" s="38"/>
      <c r="B139" s="41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39"/>
      <c r="X139" s="17"/>
      <c r="Y139" s="17"/>
      <c r="Z139" s="17"/>
      <c r="AA139" s="17"/>
      <c r="AB139" s="17"/>
      <c r="AC139" s="17"/>
      <c r="AD139" s="17"/>
    </row>
    <row r="140" spans="1:30" ht="15.75" x14ac:dyDescent="0.25">
      <c r="A140" s="38"/>
      <c r="B140" s="41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39"/>
      <c r="X140" s="17"/>
      <c r="Y140" s="17"/>
      <c r="Z140" s="17"/>
      <c r="AA140" s="17"/>
      <c r="AB140" s="17"/>
      <c r="AC140" s="17"/>
      <c r="AD140" s="17"/>
    </row>
    <row r="141" spans="1:30" ht="15.75" x14ac:dyDescent="0.25">
      <c r="A141" s="15"/>
      <c r="B141" s="16" t="s">
        <v>236</v>
      </c>
      <c r="C141" s="41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39"/>
      <c r="X141" s="17"/>
      <c r="Y141" s="17"/>
      <c r="Z141" s="17"/>
      <c r="AA141" s="17"/>
      <c r="AB141" s="17"/>
      <c r="AC141" s="17"/>
      <c r="AD141" s="17"/>
    </row>
    <row r="142" spans="1:30" ht="15.75" x14ac:dyDescent="0.25">
      <c r="A142" s="18">
        <v>3</v>
      </c>
      <c r="B142" s="16" t="s">
        <v>237</v>
      </c>
      <c r="C142" s="16"/>
      <c r="D142" s="19"/>
      <c r="E142" s="19"/>
      <c r="F142" s="19"/>
      <c r="G142" s="19"/>
      <c r="H142" s="19"/>
      <c r="I142" s="19"/>
      <c r="J142" s="19"/>
      <c r="K142" s="19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39"/>
      <c r="X142" s="17"/>
      <c r="Y142" s="17"/>
      <c r="Z142" s="17"/>
      <c r="AA142" s="17"/>
      <c r="AB142" s="17"/>
      <c r="AC142" s="17"/>
      <c r="AD142" s="17"/>
    </row>
    <row r="143" spans="1:30" ht="16.5" thickBot="1" x14ac:dyDescent="0.3">
      <c r="A143" s="19"/>
      <c r="B143" s="17"/>
      <c r="C143" s="17"/>
      <c r="D143" s="17"/>
      <c r="E143" s="17"/>
      <c r="F143" s="17"/>
      <c r="G143" s="17"/>
      <c r="H143" s="17"/>
      <c r="I143" s="19" t="s">
        <v>2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39"/>
      <c r="X143" s="17"/>
      <c r="Y143" s="17"/>
      <c r="Z143" s="17"/>
      <c r="AA143" s="17"/>
      <c r="AB143" s="17"/>
      <c r="AC143" s="17"/>
      <c r="AD143" s="17"/>
    </row>
    <row r="144" spans="1:30" ht="16.5" customHeight="1" thickBot="1" x14ac:dyDescent="0.3">
      <c r="A144" s="19"/>
      <c r="B144" s="740" t="s">
        <v>238</v>
      </c>
      <c r="C144" s="740" t="s">
        <v>239</v>
      </c>
      <c r="D144" s="742" t="s">
        <v>240</v>
      </c>
      <c r="E144" s="743"/>
      <c r="F144" s="743"/>
      <c r="G144" s="744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39"/>
      <c r="X144" s="17"/>
      <c r="Y144" s="17"/>
      <c r="Z144" s="17"/>
      <c r="AA144" s="17"/>
      <c r="AB144" s="17"/>
      <c r="AC144" s="17"/>
      <c r="AD144" s="17"/>
    </row>
    <row r="145" spans="1:30" ht="16.5" customHeight="1" thickBot="1" x14ac:dyDescent="0.3">
      <c r="A145" s="19"/>
      <c r="B145" s="741"/>
      <c r="C145" s="718"/>
      <c r="D145" s="745" t="s">
        <v>5</v>
      </c>
      <c r="E145" s="742" t="s">
        <v>241</v>
      </c>
      <c r="F145" s="747"/>
      <c r="G145" s="748"/>
      <c r="H145" s="17"/>
      <c r="I145" s="727" t="s">
        <v>242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39"/>
      <c r="X145" s="17"/>
      <c r="Y145" s="17"/>
      <c r="Z145" s="17"/>
      <c r="AA145" s="17"/>
      <c r="AB145" s="17"/>
      <c r="AC145" s="17"/>
      <c r="AD145" s="17"/>
    </row>
    <row r="146" spans="1:30" ht="45.75" thickBot="1" x14ac:dyDescent="0.3">
      <c r="A146" s="19"/>
      <c r="B146" s="741"/>
      <c r="C146" s="719"/>
      <c r="D146" s="746"/>
      <c r="E146" s="108" t="s">
        <v>243</v>
      </c>
      <c r="F146" s="108" t="s">
        <v>244</v>
      </c>
      <c r="G146" s="109" t="s">
        <v>245</v>
      </c>
      <c r="H146" s="17"/>
      <c r="I146" s="736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39"/>
      <c r="X146" s="17"/>
      <c r="Y146" s="17"/>
      <c r="Z146" s="17"/>
      <c r="AA146" s="17"/>
      <c r="AB146" s="17"/>
      <c r="AC146" s="17"/>
      <c r="AD146" s="17"/>
    </row>
    <row r="147" spans="1:30" ht="16.5" thickBot="1" x14ac:dyDescent="0.3">
      <c r="A147" s="19"/>
      <c r="B147" s="23" t="s">
        <v>26</v>
      </c>
      <c r="C147" s="23" t="s">
        <v>27</v>
      </c>
      <c r="D147" s="23">
        <v>1</v>
      </c>
      <c r="E147" s="23">
        <v>2</v>
      </c>
      <c r="F147" s="23">
        <v>3</v>
      </c>
      <c r="G147" s="110">
        <v>4</v>
      </c>
      <c r="H147" s="17"/>
      <c r="I147" s="55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39"/>
      <c r="X147" s="17"/>
      <c r="Y147" s="17"/>
      <c r="Z147" s="17"/>
      <c r="AA147" s="17"/>
      <c r="AB147" s="17"/>
      <c r="AC147" s="17"/>
      <c r="AD147" s="17"/>
    </row>
    <row r="148" spans="1:30" ht="15.75" x14ac:dyDescent="0.25">
      <c r="A148" s="19"/>
      <c r="B148" s="111" t="s">
        <v>246</v>
      </c>
      <c r="C148" s="27" t="s">
        <v>247</v>
      </c>
      <c r="D148" s="112"/>
      <c r="E148" s="113"/>
      <c r="F148" s="113"/>
      <c r="G148" s="114"/>
      <c r="H148" s="17"/>
      <c r="I148" s="39" t="str">
        <f>IF(D148&lt;E148+F148+G148,"грешка","")</f>
        <v/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39"/>
      <c r="X148" s="17"/>
      <c r="Y148" s="17"/>
      <c r="Z148" s="17"/>
      <c r="AA148" s="17"/>
      <c r="AB148" s="17"/>
      <c r="AC148" s="17"/>
      <c r="AD148" s="17"/>
    </row>
    <row r="149" spans="1:30" ht="15.75" x14ac:dyDescent="0.25">
      <c r="A149" s="19"/>
      <c r="B149" s="115" t="s">
        <v>122</v>
      </c>
      <c r="C149" s="116" t="s">
        <v>248</v>
      </c>
      <c r="D149" s="117"/>
      <c r="E149" s="118"/>
      <c r="F149" s="118"/>
      <c r="G149" s="119"/>
      <c r="H149" s="17"/>
      <c r="I149" s="39" t="str">
        <f>IF(D149&lt;E149+F149+G149,"грешка","")</f>
        <v/>
      </c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39"/>
      <c r="X149" s="17"/>
      <c r="Y149" s="17"/>
      <c r="Z149" s="17"/>
      <c r="AA149" s="17"/>
      <c r="AB149" s="17"/>
      <c r="AC149" s="17"/>
      <c r="AD149" s="17"/>
    </row>
    <row r="150" spans="1:30" ht="15.75" x14ac:dyDescent="0.25">
      <c r="A150" s="19"/>
      <c r="B150" s="120" t="s">
        <v>44</v>
      </c>
      <c r="C150" s="81" t="s">
        <v>249</v>
      </c>
      <c r="D150" s="121"/>
      <c r="E150" s="122"/>
      <c r="F150" s="122"/>
      <c r="G150" s="123"/>
      <c r="H150" s="17"/>
      <c r="I150" s="39" t="str">
        <f t="shared" ref="I150:I178" si="21">IF(D150&lt;E150+F150+G150,"грешка","")</f>
        <v/>
      </c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39"/>
      <c r="X150" s="17"/>
      <c r="Y150" s="17"/>
      <c r="Z150" s="17"/>
      <c r="AA150" s="17"/>
      <c r="AB150" s="17"/>
      <c r="AC150" s="17"/>
      <c r="AD150" s="17"/>
    </row>
    <row r="151" spans="1:30" ht="15.75" x14ac:dyDescent="0.25">
      <c r="A151" s="19"/>
      <c r="B151" s="120" t="s">
        <v>46</v>
      </c>
      <c r="C151" s="81" t="s">
        <v>250</v>
      </c>
      <c r="D151" s="121"/>
      <c r="E151" s="122"/>
      <c r="F151" s="122"/>
      <c r="G151" s="123"/>
      <c r="H151" s="17"/>
      <c r="I151" s="39" t="str">
        <f t="shared" si="21"/>
        <v/>
      </c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39"/>
      <c r="X151" s="17"/>
      <c r="Y151" s="17"/>
      <c r="Z151" s="17"/>
      <c r="AA151" s="17"/>
      <c r="AB151" s="17"/>
      <c r="AC151" s="17"/>
      <c r="AD151" s="17"/>
    </row>
    <row r="152" spans="1:30" ht="15.75" x14ac:dyDescent="0.25">
      <c r="A152" s="19"/>
      <c r="B152" s="120" t="s">
        <v>72</v>
      </c>
      <c r="C152" s="116" t="s">
        <v>251</v>
      </c>
      <c r="D152" s="121"/>
      <c r="E152" s="122"/>
      <c r="F152" s="122"/>
      <c r="G152" s="123"/>
      <c r="H152" s="17"/>
      <c r="I152" s="39" t="str">
        <f t="shared" si="21"/>
        <v/>
      </c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39"/>
      <c r="X152" s="17"/>
      <c r="Y152" s="17"/>
      <c r="Z152" s="17"/>
      <c r="AA152" s="17"/>
      <c r="AB152" s="17"/>
      <c r="AC152" s="17"/>
      <c r="AD152" s="17"/>
    </row>
    <row r="153" spans="1:30" ht="15.75" x14ac:dyDescent="0.25">
      <c r="A153" s="19"/>
      <c r="B153" s="120" t="s">
        <v>76</v>
      </c>
      <c r="C153" s="81" t="s">
        <v>252</v>
      </c>
      <c r="D153" s="121"/>
      <c r="E153" s="122"/>
      <c r="F153" s="122"/>
      <c r="G153" s="123"/>
      <c r="H153" s="17"/>
      <c r="I153" s="39" t="str">
        <f t="shared" si="21"/>
        <v/>
      </c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39"/>
      <c r="X153" s="17"/>
      <c r="Y153" s="17"/>
      <c r="Z153" s="17"/>
      <c r="AA153" s="17"/>
      <c r="AB153" s="17"/>
      <c r="AC153" s="17"/>
      <c r="AD153" s="17"/>
    </row>
    <row r="154" spans="1:30" ht="15.75" x14ac:dyDescent="0.25">
      <c r="A154" s="19"/>
      <c r="B154" s="120" t="s">
        <v>138</v>
      </c>
      <c r="C154" s="81" t="s">
        <v>253</v>
      </c>
      <c r="D154" s="121"/>
      <c r="E154" s="122"/>
      <c r="F154" s="122"/>
      <c r="G154" s="123"/>
      <c r="H154" s="17"/>
      <c r="I154" s="39" t="str">
        <f t="shared" si="21"/>
        <v/>
      </c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39"/>
      <c r="X154" s="17"/>
      <c r="Y154" s="17"/>
      <c r="Z154" s="17"/>
      <c r="AA154" s="17"/>
      <c r="AB154" s="17"/>
      <c r="AC154" s="17"/>
      <c r="AD154" s="17"/>
    </row>
    <row r="155" spans="1:30" ht="15.75" x14ac:dyDescent="0.25">
      <c r="A155" s="19"/>
      <c r="B155" s="120" t="s">
        <v>132</v>
      </c>
      <c r="C155" s="116" t="s">
        <v>254</v>
      </c>
      <c r="D155" s="121"/>
      <c r="E155" s="122"/>
      <c r="F155" s="122"/>
      <c r="G155" s="123"/>
      <c r="H155" s="17"/>
      <c r="I155" s="39" t="str">
        <f t="shared" si="21"/>
        <v/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39"/>
      <c r="X155" s="17"/>
      <c r="Y155" s="17"/>
      <c r="Z155" s="17"/>
      <c r="AA155" s="17"/>
      <c r="AB155" s="17"/>
      <c r="AC155" s="17"/>
      <c r="AD155" s="17"/>
    </row>
    <row r="156" spans="1:30" ht="15.75" x14ac:dyDescent="0.25">
      <c r="A156" s="19"/>
      <c r="B156" s="120" t="s">
        <v>114</v>
      </c>
      <c r="C156" s="81" t="s">
        <v>255</v>
      </c>
      <c r="D156" s="121"/>
      <c r="E156" s="122"/>
      <c r="F156" s="122"/>
      <c r="G156" s="123"/>
      <c r="H156" s="17"/>
      <c r="I156" s="39" t="str">
        <f t="shared" si="21"/>
        <v/>
      </c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39"/>
      <c r="X156" s="17"/>
      <c r="Y156" s="17"/>
      <c r="Z156" s="17"/>
      <c r="AA156" s="17"/>
      <c r="AB156" s="17"/>
      <c r="AC156" s="17"/>
      <c r="AD156" s="17"/>
    </row>
    <row r="157" spans="1:30" ht="15.75" x14ac:dyDescent="0.25">
      <c r="A157" s="19"/>
      <c r="B157" s="120" t="s">
        <v>94</v>
      </c>
      <c r="C157" s="81" t="s">
        <v>256</v>
      </c>
      <c r="D157" s="121"/>
      <c r="E157" s="122"/>
      <c r="F157" s="122"/>
      <c r="G157" s="123"/>
      <c r="H157" s="17"/>
      <c r="I157" s="39" t="str">
        <f t="shared" si="21"/>
        <v/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39"/>
      <c r="X157" s="17"/>
      <c r="Y157" s="17"/>
      <c r="Z157" s="17"/>
      <c r="AA157" s="17"/>
      <c r="AB157" s="17"/>
      <c r="AC157" s="17"/>
      <c r="AD157" s="17"/>
    </row>
    <row r="158" spans="1:30" ht="15.75" x14ac:dyDescent="0.25">
      <c r="A158" s="19"/>
      <c r="B158" s="120" t="s">
        <v>80</v>
      </c>
      <c r="C158" s="116" t="s">
        <v>257</v>
      </c>
      <c r="D158" s="121"/>
      <c r="E158" s="122"/>
      <c r="F158" s="122"/>
      <c r="G158" s="123"/>
      <c r="H158" s="17"/>
      <c r="I158" s="39" t="str">
        <f t="shared" si="21"/>
        <v/>
      </c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39"/>
      <c r="X158" s="17"/>
      <c r="Y158" s="17"/>
      <c r="Z158" s="17"/>
      <c r="AA158" s="17"/>
      <c r="AB158" s="17"/>
      <c r="AC158" s="17"/>
      <c r="AD158" s="17"/>
    </row>
    <row r="159" spans="1:30" ht="15.75" x14ac:dyDescent="0.25">
      <c r="A159" s="19"/>
      <c r="B159" s="120" t="s">
        <v>128</v>
      </c>
      <c r="C159" s="81" t="s">
        <v>258</v>
      </c>
      <c r="D159" s="121"/>
      <c r="E159" s="122"/>
      <c r="F159" s="122"/>
      <c r="G159" s="123"/>
      <c r="H159" s="17"/>
      <c r="I159" s="39" t="str">
        <f t="shared" si="21"/>
        <v/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39"/>
      <c r="X159" s="17"/>
      <c r="Y159" s="17"/>
      <c r="Z159" s="17"/>
      <c r="AA159" s="17"/>
      <c r="AB159" s="17"/>
      <c r="AC159" s="17"/>
      <c r="AD159" s="17"/>
    </row>
    <row r="160" spans="1:30" ht="15.75" x14ac:dyDescent="0.25">
      <c r="A160" s="19"/>
      <c r="B160" s="120" t="s">
        <v>158</v>
      </c>
      <c r="C160" s="81" t="s">
        <v>259</v>
      </c>
      <c r="D160" s="121"/>
      <c r="E160" s="122"/>
      <c r="F160" s="122"/>
      <c r="G160" s="123"/>
      <c r="H160" s="17"/>
      <c r="I160" s="39" t="str">
        <f t="shared" si="21"/>
        <v/>
      </c>
      <c r="J160" s="17"/>
      <c r="K160" s="17"/>
    </row>
    <row r="161" spans="1:11" ht="15.75" x14ac:dyDescent="0.25">
      <c r="A161" s="19"/>
      <c r="B161" s="120" t="s">
        <v>124</v>
      </c>
      <c r="C161" s="116" t="s">
        <v>260</v>
      </c>
      <c r="D161" s="121"/>
      <c r="E161" s="122"/>
      <c r="F161" s="122"/>
      <c r="G161" s="123"/>
      <c r="H161" s="17"/>
      <c r="I161" s="39" t="str">
        <f t="shared" si="21"/>
        <v/>
      </c>
      <c r="J161" s="17"/>
      <c r="K161" s="17"/>
    </row>
    <row r="162" spans="1:11" ht="15.75" x14ac:dyDescent="0.25">
      <c r="A162" s="19"/>
      <c r="B162" s="120" t="s">
        <v>152</v>
      </c>
      <c r="C162" s="81" t="s">
        <v>261</v>
      </c>
      <c r="D162" s="121"/>
      <c r="E162" s="122"/>
      <c r="F162" s="122"/>
      <c r="G162" s="123"/>
      <c r="H162" s="17"/>
      <c r="I162" s="39" t="str">
        <f t="shared" si="21"/>
        <v/>
      </c>
      <c r="J162" s="17"/>
      <c r="K162" s="17"/>
    </row>
    <row r="163" spans="1:11" ht="15.75" x14ac:dyDescent="0.25">
      <c r="A163" s="19"/>
      <c r="B163" s="120" t="s">
        <v>108</v>
      </c>
      <c r="C163" s="81" t="s">
        <v>262</v>
      </c>
      <c r="D163" s="121"/>
      <c r="E163" s="122"/>
      <c r="F163" s="122"/>
      <c r="G163" s="123"/>
      <c r="H163" s="17"/>
      <c r="I163" s="39" t="str">
        <f t="shared" si="21"/>
        <v/>
      </c>
      <c r="J163" s="17"/>
      <c r="K163" s="17"/>
    </row>
    <row r="164" spans="1:11" ht="15.75" x14ac:dyDescent="0.25">
      <c r="A164" s="19"/>
      <c r="B164" s="124" t="s">
        <v>42</v>
      </c>
      <c r="C164" s="116" t="s">
        <v>263</v>
      </c>
      <c r="D164" s="121"/>
      <c r="E164" s="122"/>
      <c r="F164" s="122"/>
      <c r="G164" s="123"/>
      <c r="H164" s="17"/>
      <c r="I164" s="39" t="str">
        <f t="shared" si="21"/>
        <v/>
      </c>
      <c r="J164" s="17"/>
      <c r="K164" s="17"/>
    </row>
    <row r="165" spans="1:11" ht="15.75" x14ac:dyDescent="0.25">
      <c r="A165" s="19"/>
      <c r="B165" s="124" t="s">
        <v>264</v>
      </c>
      <c r="C165" s="81" t="s">
        <v>265</v>
      </c>
      <c r="D165" s="121"/>
      <c r="E165" s="122"/>
      <c r="F165" s="122"/>
      <c r="G165" s="123"/>
      <c r="H165" s="17"/>
      <c r="I165" s="39" t="str">
        <f t="shared" si="21"/>
        <v/>
      </c>
      <c r="J165" s="17"/>
      <c r="K165" s="17"/>
    </row>
    <row r="166" spans="1:11" ht="15.75" x14ac:dyDescent="0.25">
      <c r="A166" s="19"/>
      <c r="B166" s="120" t="s">
        <v>74</v>
      </c>
      <c r="C166" s="81" t="s">
        <v>266</v>
      </c>
      <c r="D166" s="121"/>
      <c r="E166" s="122"/>
      <c r="F166" s="122"/>
      <c r="G166" s="123"/>
      <c r="H166" s="17"/>
      <c r="I166" s="39" t="str">
        <f t="shared" si="21"/>
        <v/>
      </c>
      <c r="J166" s="17"/>
      <c r="K166" s="17"/>
    </row>
    <row r="167" spans="1:11" ht="15.75" x14ac:dyDescent="0.25">
      <c r="A167" s="19"/>
      <c r="B167" s="120" t="s">
        <v>154</v>
      </c>
      <c r="C167" s="116" t="s">
        <v>267</v>
      </c>
      <c r="D167" s="121"/>
      <c r="E167" s="122"/>
      <c r="F167" s="122"/>
      <c r="G167" s="123"/>
      <c r="H167" s="17"/>
      <c r="I167" s="39" t="str">
        <f t="shared" si="21"/>
        <v/>
      </c>
      <c r="J167" s="17"/>
      <c r="K167" s="17"/>
    </row>
    <row r="168" spans="1:11" ht="15.75" x14ac:dyDescent="0.25">
      <c r="A168" s="19"/>
      <c r="B168" s="120" t="s">
        <v>126</v>
      </c>
      <c r="C168" s="81" t="s">
        <v>268</v>
      </c>
      <c r="D168" s="121"/>
      <c r="E168" s="122"/>
      <c r="F168" s="122"/>
      <c r="G168" s="123"/>
      <c r="H168" s="17"/>
      <c r="I168" s="39" t="str">
        <f t="shared" si="21"/>
        <v/>
      </c>
      <c r="J168" s="17"/>
      <c r="K168" s="17"/>
    </row>
    <row r="169" spans="1:11" ht="15.75" x14ac:dyDescent="0.25">
      <c r="A169" s="19"/>
      <c r="B169" s="120" t="s">
        <v>66</v>
      </c>
      <c r="C169" s="81" t="s">
        <v>269</v>
      </c>
      <c r="D169" s="121"/>
      <c r="E169" s="122"/>
      <c r="F169" s="122"/>
      <c r="G169" s="123"/>
      <c r="H169" s="17"/>
      <c r="I169" s="39" t="str">
        <f t="shared" si="21"/>
        <v/>
      </c>
      <c r="J169" s="17"/>
      <c r="K169" s="17"/>
    </row>
    <row r="170" spans="1:11" ht="15.75" x14ac:dyDescent="0.25">
      <c r="A170" s="19"/>
      <c r="B170" s="120" t="s">
        <v>270</v>
      </c>
      <c r="C170" s="116" t="s">
        <v>271</v>
      </c>
      <c r="D170" s="121"/>
      <c r="E170" s="122"/>
      <c r="F170" s="122"/>
      <c r="G170" s="123"/>
      <c r="H170" s="17"/>
      <c r="I170" s="39" t="str">
        <f t="shared" si="21"/>
        <v/>
      </c>
      <c r="J170" s="17"/>
      <c r="K170" s="17"/>
    </row>
    <row r="171" spans="1:11" ht="15.75" x14ac:dyDescent="0.25">
      <c r="A171" s="19"/>
      <c r="B171" s="120" t="s">
        <v>146</v>
      </c>
      <c r="C171" s="81" t="s">
        <v>272</v>
      </c>
      <c r="D171" s="121"/>
      <c r="E171" s="122"/>
      <c r="F171" s="122"/>
      <c r="G171" s="123"/>
      <c r="H171" s="17"/>
      <c r="I171" s="39" t="str">
        <f t="shared" si="21"/>
        <v/>
      </c>
      <c r="J171" s="17"/>
      <c r="K171" s="17"/>
    </row>
    <row r="172" spans="1:11" ht="15.75" x14ac:dyDescent="0.25">
      <c r="A172" s="19"/>
      <c r="B172" s="120" t="s">
        <v>112</v>
      </c>
      <c r="C172" s="81" t="s">
        <v>273</v>
      </c>
      <c r="D172" s="121"/>
      <c r="E172" s="122"/>
      <c r="F172" s="122"/>
      <c r="G172" s="123"/>
      <c r="H172" s="17"/>
      <c r="I172" s="39" t="str">
        <f t="shared" si="21"/>
        <v/>
      </c>
      <c r="J172" s="17"/>
      <c r="K172" s="17"/>
    </row>
    <row r="173" spans="1:11" ht="15.75" x14ac:dyDescent="0.25">
      <c r="A173" s="19"/>
      <c r="B173" s="120" t="s">
        <v>96</v>
      </c>
      <c r="C173" s="116" t="s">
        <v>274</v>
      </c>
      <c r="D173" s="121"/>
      <c r="E173" s="122"/>
      <c r="F173" s="122"/>
      <c r="G173" s="123"/>
      <c r="H173" s="17"/>
      <c r="I173" s="39" t="str">
        <f t="shared" si="21"/>
        <v/>
      </c>
      <c r="J173" s="17"/>
      <c r="K173" s="17"/>
    </row>
    <row r="174" spans="1:11" ht="15.75" x14ac:dyDescent="0.25">
      <c r="A174" s="19"/>
      <c r="B174" s="124" t="s">
        <v>156</v>
      </c>
      <c r="C174" s="81" t="s">
        <v>275</v>
      </c>
      <c r="D174" s="121"/>
      <c r="E174" s="122"/>
      <c r="F174" s="122"/>
      <c r="G174" s="123"/>
      <c r="H174" s="17"/>
      <c r="I174" s="39" t="str">
        <f t="shared" si="21"/>
        <v/>
      </c>
      <c r="J174" s="17"/>
      <c r="K174" s="17"/>
    </row>
    <row r="175" spans="1:11" ht="15.75" x14ac:dyDescent="0.25">
      <c r="A175" s="19"/>
      <c r="B175" s="120" t="s">
        <v>118</v>
      </c>
      <c r="C175" s="81" t="s">
        <v>276</v>
      </c>
      <c r="D175" s="121"/>
      <c r="E175" s="122"/>
      <c r="F175" s="122"/>
      <c r="G175" s="123"/>
      <c r="H175" s="17"/>
      <c r="I175" s="39" t="str">
        <f t="shared" si="21"/>
        <v/>
      </c>
      <c r="J175" s="17"/>
      <c r="K175" s="17"/>
    </row>
    <row r="176" spans="1:11" ht="15.75" x14ac:dyDescent="0.25">
      <c r="A176" s="19"/>
      <c r="B176" s="120" t="s">
        <v>86</v>
      </c>
      <c r="C176" s="116" t="s">
        <v>277</v>
      </c>
      <c r="D176" s="121"/>
      <c r="E176" s="122"/>
      <c r="F176" s="122"/>
      <c r="G176" s="123"/>
      <c r="H176" s="17"/>
      <c r="I176" s="39" t="str">
        <f t="shared" si="21"/>
        <v/>
      </c>
      <c r="J176" s="17"/>
      <c r="K176" s="17"/>
    </row>
    <row r="177" spans="1:11" ht="15.75" x14ac:dyDescent="0.25">
      <c r="A177" s="19"/>
      <c r="B177" s="120" t="s">
        <v>140</v>
      </c>
      <c r="C177" s="81" t="s">
        <v>278</v>
      </c>
      <c r="D177" s="121"/>
      <c r="E177" s="122"/>
      <c r="F177" s="122"/>
      <c r="G177" s="123"/>
      <c r="H177" s="17"/>
      <c r="I177" s="39" t="str">
        <f t="shared" si="21"/>
        <v/>
      </c>
      <c r="J177" s="17"/>
      <c r="K177" s="17"/>
    </row>
    <row r="178" spans="1:11" ht="16.5" thickBot="1" x14ac:dyDescent="0.3">
      <c r="A178" s="19"/>
      <c r="B178" s="125" t="s">
        <v>178</v>
      </c>
      <c r="C178" s="30" t="s">
        <v>279</v>
      </c>
      <c r="D178" s="126"/>
      <c r="E178" s="127"/>
      <c r="F178" s="127"/>
      <c r="G178" s="128"/>
      <c r="H178" s="17"/>
      <c r="I178" s="39" t="str">
        <f t="shared" si="21"/>
        <v/>
      </c>
      <c r="J178" s="17"/>
      <c r="K178" s="17"/>
    </row>
    <row r="179" spans="1:11" ht="15.75" x14ac:dyDescent="0.25">
      <c r="A179" s="19"/>
      <c r="B179" s="17"/>
      <c r="C179" s="17"/>
      <c r="D179" s="17"/>
      <c r="E179" s="17"/>
      <c r="F179" s="17"/>
      <c r="G179" s="17"/>
      <c r="H179" s="17"/>
      <c r="I179" s="17" t="str">
        <f t="shared" ref="I179:I180" si="22">IF(D179&lt;E179,"грешка","")</f>
        <v/>
      </c>
      <c r="J179" s="17"/>
      <c r="K179" s="17"/>
    </row>
    <row r="180" spans="1:11" ht="15.75" x14ac:dyDescent="0.25">
      <c r="A180" s="19" t="s">
        <v>280</v>
      </c>
      <c r="B180" s="17"/>
      <c r="C180" s="17"/>
      <c r="D180" s="17"/>
      <c r="E180" s="17"/>
      <c r="F180" s="17"/>
      <c r="G180" s="17"/>
      <c r="H180" s="17"/>
      <c r="I180" s="17" t="str">
        <f t="shared" si="22"/>
        <v/>
      </c>
      <c r="J180" s="17"/>
      <c r="K180" s="17"/>
    </row>
    <row r="181" spans="1:11" ht="15.75" x14ac:dyDescent="0.25">
      <c r="A181" s="19"/>
      <c r="B181" s="31" t="s">
        <v>281</v>
      </c>
      <c r="C181" s="32"/>
      <c r="D181" s="39" t="str">
        <f>IF(D148=SUM(D149:D178),"","грешка")</f>
        <v/>
      </c>
      <c r="E181" s="39" t="str">
        <f t="shared" ref="E181:G181" si="23">IF(E148=SUM(E149:E178),"","грешка")</f>
        <v/>
      </c>
      <c r="F181" s="39" t="str">
        <f t="shared" si="23"/>
        <v/>
      </c>
      <c r="G181" s="39" t="str">
        <f t="shared" si="23"/>
        <v/>
      </c>
      <c r="H181" s="17"/>
      <c r="I181" s="17"/>
      <c r="J181" s="17"/>
      <c r="K181" s="17"/>
    </row>
    <row r="182" spans="1:11" ht="15.75" x14ac:dyDescent="0.25">
      <c r="A182" s="19"/>
      <c r="B182" s="31"/>
      <c r="C182" s="32"/>
      <c r="D182" s="39"/>
      <c r="E182" s="39"/>
      <c r="F182" s="39"/>
      <c r="G182" s="39"/>
      <c r="H182" s="17"/>
      <c r="I182" s="17"/>
      <c r="J182" s="17"/>
      <c r="K182" s="17"/>
    </row>
    <row r="183" spans="1:11" ht="15.75" x14ac:dyDescent="0.25">
      <c r="A183" s="19" t="s">
        <v>282</v>
      </c>
      <c r="B183" s="41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.75" x14ac:dyDescent="0.25">
      <c r="A184" s="19"/>
      <c r="B184" s="107" t="s">
        <v>283</v>
      </c>
      <c r="C184" s="17"/>
      <c r="D184" s="338" t="str">
        <f>IF(D120&lt;D148,"грешка","")</f>
        <v/>
      </c>
      <c r="E184" s="17"/>
      <c r="F184" s="17"/>
      <c r="G184" s="17"/>
      <c r="H184" s="17"/>
      <c r="I184" s="17"/>
      <c r="J184" s="17"/>
      <c r="K184" s="17"/>
    </row>
    <row r="187" spans="1:11" ht="15.75" x14ac:dyDescent="0.25">
      <c r="A187" s="15"/>
      <c r="B187" s="16" t="s">
        <v>236</v>
      </c>
      <c r="C187" s="41"/>
      <c r="D187" s="41"/>
      <c r="E187" s="41"/>
      <c r="F187" s="41"/>
      <c r="G187" s="41"/>
      <c r="H187" s="17"/>
      <c r="I187" s="17"/>
      <c r="J187" s="17"/>
      <c r="K187" s="17"/>
    </row>
    <row r="188" spans="1:11" ht="15.75" x14ac:dyDescent="0.25">
      <c r="A188" s="18">
        <v>4</v>
      </c>
      <c r="B188" s="16" t="s">
        <v>284</v>
      </c>
      <c r="C188" s="16"/>
      <c r="D188" s="16"/>
      <c r="E188" s="16"/>
      <c r="F188" s="16"/>
      <c r="G188" s="16"/>
      <c r="H188" s="19"/>
      <c r="I188" s="19"/>
      <c r="J188" s="19"/>
      <c r="K188" s="19"/>
    </row>
    <row r="189" spans="1:11" ht="16.5" thickBot="1" x14ac:dyDescent="0.3">
      <c r="A189" s="19"/>
      <c r="B189" s="41"/>
      <c r="C189" s="41"/>
      <c r="D189" s="41"/>
      <c r="E189" s="41"/>
      <c r="F189" s="41"/>
      <c r="G189" s="41"/>
      <c r="H189" s="17"/>
      <c r="I189" s="19" t="s">
        <v>2</v>
      </c>
      <c r="J189" s="17"/>
      <c r="K189" s="17"/>
    </row>
    <row r="190" spans="1:11" ht="16.5" thickBot="1" x14ac:dyDescent="0.3">
      <c r="A190" s="19"/>
      <c r="B190" s="749" t="s">
        <v>238</v>
      </c>
      <c r="C190" s="749" t="s">
        <v>239</v>
      </c>
      <c r="D190" s="753" t="s">
        <v>240</v>
      </c>
      <c r="E190" s="754"/>
      <c r="F190" s="754"/>
      <c r="G190" s="755"/>
      <c r="H190" s="17"/>
      <c r="I190" s="17"/>
      <c r="J190" s="17"/>
      <c r="K190" s="17"/>
    </row>
    <row r="191" spans="1:11" ht="16.5" thickBot="1" x14ac:dyDescent="0.3">
      <c r="A191" s="19"/>
      <c r="B191" s="750"/>
      <c r="C191" s="751"/>
      <c r="D191" s="756" t="s">
        <v>5</v>
      </c>
      <c r="E191" s="753" t="s">
        <v>241</v>
      </c>
      <c r="F191" s="758"/>
      <c r="G191" s="759"/>
      <c r="H191" s="17"/>
      <c r="I191" s="727" t="s">
        <v>242</v>
      </c>
      <c r="J191" s="17"/>
      <c r="K191" s="17"/>
    </row>
    <row r="192" spans="1:11" ht="45.75" thickBot="1" x14ac:dyDescent="0.3">
      <c r="A192" s="19"/>
      <c r="B192" s="750"/>
      <c r="C192" s="752"/>
      <c r="D192" s="757"/>
      <c r="E192" s="130" t="s">
        <v>243</v>
      </c>
      <c r="F192" s="130" t="s">
        <v>244</v>
      </c>
      <c r="G192" s="131" t="s">
        <v>245</v>
      </c>
      <c r="H192" s="17"/>
      <c r="I192" s="736"/>
      <c r="J192" s="17"/>
      <c r="K192" s="17"/>
    </row>
    <row r="193" spans="1:11" ht="16.5" thickBot="1" x14ac:dyDescent="0.3">
      <c r="A193" s="19"/>
      <c r="B193" s="35" t="s">
        <v>26</v>
      </c>
      <c r="C193" s="35" t="s">
        <v>27</v>
      </c>
      <c r="D193" s="35">
        <v>1</v>
      </c>
      <c r="E193" s="35">
        <v>2</v>
      </c>
      <c r="F193" s="35">
        <v>3</v>
      </c>
      <c r="G193" s="132">
        <v>4</v>
      </c>
      <c r="H193" s="17"/>
      <c r="I193" s="55"/>
      <c r="J193" s="17"/>
      <c r="K193" s="17"/>
    </row>
    <row r="194" spans="1:11" ht="31.5" x14ac:dyDescent="0.25">
      <c r="A194" s="19"/>
      <c r="B194" s="133" t="s">
        <v>285</v>
      </c>
      <c r="C194" s="36" t="s">
        <v>247</v>
      </c>
      <c r="D194" s="134"/>
      <c r="E194" s="135"/>
      <c r="F194" s="135"/>
      <c r="G194" s="136"/>
      <c r="H194" s="17"/>
      <c r="I194" s="39" t="str">
        <f>IF(D194&lt;E194+F194+G194,"грешка","")</f>
        <v/>
      </c>
      <c r="J194" s="17"/>
      <c r="K194" s="17"/>
    </row>
    <row r="195" spans="1:11" ht="30.75" x14ac:dyDescent="0.25">
      <c r="A195" s="19"/>
      <c r="B195" s="137" t="s">
        <v>286</v>
      </c>
      <c r="C195" s="138" t="s">
        <v>248</v>
      </c>
      <c r="D195" s="139"/>
      <c r="E195" s="140"/>
      <c r="F195" s="140"/>
      <c r="G195" s="141"/>
      <c r="H195" s="17"/>
      <c r="I195" s="39" t="str">
        <f t="shared" ref="I195:I203" si="24">IF(D195&lt;E195+F195+G195,"грешка","")</f>
        <v/>
      </c>
      <c r="J195" s="17"/>
      <c r="K195" s="17"/>
    </row>
    <row r="196" spans="1:11" ht="45.75" x14ac:dyDescent="0.25">
      <c r="A196" s="19"/>
      <c r="B196" s="142" t="s">
        <v>287</v>
      </c>
      <c r="C196" s="143" t="s">
        <v>249</v>
      </c>
      <c r="D196" s="144"/>
      <c r="E196" s="145"/>
      <c r="F196" s="145"/>
      <c r="G196" s="146"/>
      <c r="H196" s="17"/>
      <c r="I196" s="39" t="str">
        <f t="shared" si="24"/>
        <v/>
      </c>
      <c r="J196" s="17"/>
      <c r="K196" s="17"/>
    </row>
    <row r="197" spans="1:11" ht="60.75" x14ac:dyDescent="0.25">
      <c r="A197" s="19"/>
      <c r="B197" s="142" t="s">
        <v>288</v>
      </c>
      <c r="C197" s="143" t="s">
        <v>250</v>
      </c>
      <c r="D197" s="144"/>
      <c r="E197" s="145"/>
      <c r="F197" s="145"/>
      <c r="G197" s="146"/>
      <c r="H197" s="17"/>
      <c r="I197" s="39" t="str">
        <f t="shared" si="24"/>
        <v/>
      </c>
      <c r="J197" s="17"/>
      <c r="K197" s="17"/>
    </row>
    <row r="198" spans="1:11" ht="30.75" x14ac:dyDescent="0.25">
      <c r="A198" s="19"/>
      <c r="B198" s="142" t="s">
        <v>289</v>
      </c>
      <c r="C198" s="138" t="s">
        <v>251</v>
      </c>
      <c r="D198" s="144"/>
      <c r="E198" s="145"/>
      <c r="F198" s="145"/>
      <c r="G198" s="146"/>
      <c r="H198" s="17"/>
      <c r="I198" s="39" t="str">
        <f t="shared" si="24"/>
        <v/>
      </c>
      <c r="J198" s="17"/>
      <c r="K198" s="17"/>
    </row>
    <row r="199" spans="1:11" ht="30.75" x14ac:dyDescent="0.25">
      <c r="A199" s="19"/>
      <c r="B199" s="142" t="s">
        <v>290</v>
      </c>
      <c r="C199" s="143" t="s">
        <v>252</v>
      </c>
      <c r="D199" s="144"/>
      <c r="E199" s="145"/>
      <c r="F199" s="145"/>
      <c r="G199" s="146"/>
      <c r="H199" s="17"/>
      <c r="I199" s="39" t="str">
        <f t="shared" si="24"/>
        <v/>
      </c>
      <c r="J199" s="17"/>
      <c r="K199" s="17"/>
    </row>
    <row r="200" spans="1:11" ht="30.75" x14ac:dyDescent="0.25">
      <c r="A200" s="19"/>
      <c r="B200" s="142" t="s">
        <v>291</v>
      </c>
      <c r="C200" s="143" t="s">
        <v>253</v>
      </c>
      <c r="D200" s="144"/>
      <c r="E200" s="145"/>
      <c r="F200" s="145"/>
      <c r="G200" s="146"/>
      <c r="H200" s="17"/>
      <c r="I200" s="39" t="str">
        <f t="shared" si="24"/>
        <v/>
      </c>
      <c r="J200" s="17"/>
      <c r="K200" s="17"/>
    </row>
    <row r="201" spans="1:11" ht="45.75" x14ac:dyDescent="0.25">
      <c r="A201" s="19"/>
      <c r="B201" s="142" t="s">
        <v>292</v>
      </c>
      <c r="C201" s="138" t="s">
        <v>254</v>
      </c>
      <c r="D201" s="144"/>
      <c r="E201" s="145"/>
      <c r="F201" s="145"/>
      <c r="G201" s="146"/>
      <c r="H201" s="17"/>
      <c r="I201" s="39" t="str">
        <f t="shared" si="24"/>
        <v/>
      </c>
      <c r="J201" s="17"/>
      <c r="K201" s="17"/>
    </row>
    <row r="202" spans="1:11" ht="30.75" x14ac:dyDescent="0.25">
      <c r="A202" s="19"/>
      <c r="B202" s="142" t="s">
        <v>293</v>
      </c>
      <c r="C202" s="143" t="s">
        <v>255</v>
      </c>
      <c r="D202" s="144"/>
      <c r="E202" s="145"/>
      <c r="F202" s="145"/>
      <c r="G202" s="146"/>
      <c r="H202" s="17"/>
      <c r="I202" s="39" t="str">
        <f t="shared" si="24"/>
        <v/>
      </c>
      <c r="J202" s="17"/>
      <c r="K202" s="17"/>
    </row>
    <row r="203" spans="1:11" ht="46.5" thickBot="1" x14ac:dyDescent="0.3">
      <c r="A203" s="19"/>
      <c r="B203" s="147" t="s">
        <v>294</v>
      </c>
      <c r="C203" s="37" t="s">
        <v>256</v>
      </c>
      <c r="D203" s="148"/>
      <c r="E203" s="149"/>
      <c r="F203" s="149"/>
      <c r="G203" s="150"/>
      <c r="H203" s="17"/>
      <c r="I203" s="39" t="str">
        <f t="shared" si="24"/>
        <v/>
      </c>
      <c r="J203" s="17"/>
      <c r="K203" s="17"/>
    </row>
    <row r="204" spans="1:11" ht="15.75" x14ac:dyDescent="0.25">
      <c r="A204" s="19"/>
      <c r="B204" s="17"/>
      <c r="C204" s="17"/>
      <c r="D204" s="17"/>
      <c r="E204" s="17"/>
      <c r="F204" s="17"/>
      <c r="G204" s="17"/>
      <c r="H204" s="17"/>
      <c r="I204" s="17" t="str">
        <f t="shared" ref="I204:I205" si="25">IF(D204&lt;E204,"грешка","")</f>
        <v/>
      </c>
      <c r="J204" s="17"/>
      <c r="K204" s="17"/>
    </row>
    <row r="205" spans="1:11" ht="15.75" x14ac:dyDescent="0.25">
      <c r="A205" s="19" t="s">
        <v>280</v>
      </c>
      <c r="B205" s="17"/>
      <c r="C205" s="17"/>
      <c r="D205" s="17"/>
      <c r="E205" s="17"/>
      <c r="F205" s="17"/>
      <c r="G205" s="17"/>
      <c r="H205" s="17"/>
      <c r="I205" s="17" t="str">
        <f t="shared" si="25"/>
        <v/>
      </c>
      <c r="J205" s="17"/>
      <c r="K205" s="17"/>
    </row>
    <row r="206" spans="1:11" ht="15.75" x14ac:dyDescent="0.25">
      <c r="A206" s="19"/>
      <c r="B206" s="31" t="s">
        <v>295</v>
      </c>
      <c r="C206" s="32"/>
      <c r="D206" s="39" t="str">
        <f>IF(D194=SUM(D195:D203),"","грешка")</f>
        <v/>
      </c>
      <c r="E206" s="39" t="str">
        <f t="shared" ref="E206:G206" si="26">IF(E194=SUM(E195:E203),"","грешка")</f>
        <v/>
      </c>
      <c r="F206" s="39" t="str">
        <f t="shared" si="26"/>
        <v/>
      </c>
      <c r="G206" s="39" t="str">
        <f t="shared" si="26"/>
        <v/>
      </c>
      <c r="H206" s="17"/>
      <c r="I206" s="17"/>
      <c r="J206" s="17"/>
      <c r="K206" s="17"/>
    </row>
    <row r="207" spans="1:11" ht="15.75" x14ac:dyDescent="0.25">
      <c r="A207" s="19"/>
      <c r="B207" s="31"/>
      <c r="C207" s="32"/>
      <c r="D207" s="39"/>
      <c r="E207" s="39"/>
      <c r="F207" s="39"/>
      <c r="G207" s="39"/>
      <c r="H207" s="17"/>
      <c r="I207" s="17"/>
      <c r="J207" s="17"/>
      <c r="K207" s="17"/>
    </row>
    <row r="208" spans="1:11" ht="15.75" x14ac:dyDescent="0.25">
      <c r="A208" s="19" t="s">
        <v>296</v>
      </c>
      <c r="B208" s="41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3" ht="15.75" x14ac:dyDescent="0.25">
      <c r="A209" s="19"/>
      <c r="B209" s="107" t="s">
        <v>297</v>
      </c>
      <c r="C209" s="17"/>
      <c r="D209" s="338" t="str">
        <f>IF(D99&lt;D194,"грешка","")</f>
        <v/>
      </c>
      <c r="E209" s="17"/>
      <c r="F209" s="17"/>
      <c r="G209" s="17"/>
      <c r="H209" s="17"/>
      <c r="I209" s="17"/>
      <c r="J209" s="17"/>
      <c r="K209" s="17"/>
    </row>
    <row r="211" spans="1:13" ht="15.75" x14ac:dyDescent="0.25">
      <c r="A211" s="15"/>
      <c r="B211" s="16" t="s">
        <v>298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ht="15.75" x14ac:dyDescent="0.25">
      <c r="A212" s="18">
        <v>5</v>
      </c>
      <c r="B212" s="19" t="s">
        <v>299</v>
      </c>
      <c r="C212" s="19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ht="16.5" thickBot="1" x14ac:dyDescent="0.3">
      <c r="A213" s="19"/>
      <c r="B213" s="17"/>
      <c r="C213" s="17"/>
      <c r="D213" s="17"/>
      <c r="E213" s="17"/>
      <c r="F213" s="17"/>
      <c r="G213" s="17"/>
      <c r="H213" s="17"/>
      <c r="I213" s="17"/>
      <c r="J213" s="19" t="s">
        <v>2</v>
      </c>
      <c r="K213" s="17"/>
      <c r="L213" s="17"/>
      <c r="M213" s="17"/>
    </row>
    <row r="214" spans="1:13" ht="16.5" thickBot="1" x14ac:dyDescent="0.3">
      <c r="A214" s="19"/>
      <c r="B214" s="784"/>
      <c r="C214" s="740" t="s">
        <v>239</v>
      </c>
      <c r="D214" s="787" t="s">
        <v>300</v>
      </c>
      <c r="E214" s="788"/>
      <c r="F214" s="789"/>
      <c r="G214" s="790"/>
      <c r="H214" s="740" t="s">
        <v>301</v>
      </c>
      <c r="I214" s="17"/>
      <c r="J214" s="17"/>
      <c r="K214" s="17"/>
      <c r="L214" s="17"/>
      <c r="M214" s="17"/>
    </row>
    <row r="215" spans="1:13" ht="16.5" thickBot="1" x14ac:dyDescent="0.3">
      <c r="A215" s="19"/>
      <c r="B215" s="785"/>
      <c r="C215" s="741"/>
      <c r="D215" s="765" t="s">
        <v>302</v>
      </c>
      <c r="E215" s="767" t="s">
        <v>303</v>
      </c>
      <c r="F215" s="768"/>
      <c r="G215" s="769"/>
      <c r="H215" s="718"/>
      <c r="I215" s="17"/>
      <c r="J215" s="17"/>
      <c r="K215" s="17"/>
      <c r="L215" s="17"/>
      <c r="M215" s="17"/>
    </row>
    <row r="216" spans="1:13" ht="61.5" thickBot="1" x14ac:dyDescent="0.3">
      <c r="A216" s="19"/>
      <c r="B216" s="786"/>
      <c r="C216" s="718"/>
      <c r="D216" s="766"/>
      <c r="E216" s="151" t="s">
        <v>304</v>
      </c>
      <c r="F216" s="152" t="s">
        <v>305</v>
      </c>
      <c r="G216" s="152" t="s">
        <v>306</v>
      </c>
      <c r="H216" s="719"/>
      <c r="I216" s="17"/>
      <c r="J216" s="129" t="s">
        <v>7</v>
      </c>
      <c r="K216" s="129" t="s">
        <v>307</v>
      </c>
      <c r="L216" s="129" t="s">
        <v>308</v>
      </c>
      <c r="M216" s="129" t="s">
        <v>309</v>
      </c>
    </row>
    <row r="217" spans="1:13" ht="15.75" thickBot="1" x14ac:dyDescent="0.3">
      <c r="A217" s="153"/>
      <c r="B217" s="25" t="s">
        <v>26</v>
      </c>
      <c r="C217" s="24" t="s">
        <v>27</v>
      </c>
      <c r="D217" s="24">
        <v>1</v>
      </c>
      <c r="E217" s="24">
        <v>2</v>
      </c>
      <c r="F217" s="24">
        <v>3</v>
      </c>
      <c r="G217" s="24">
        <v>4</v>
      </c>
      <c r="H217" s="24">
        <v>5</v>
      </c>
      <c r="I217" s="154"/>
      <c r="J217" s="55"/>
      <c r="K217" s="55"/>
      <c r="L217" s="55"/>
      <c r="M217" s="55"/>
    </row>
    <row r="218" spans="1:13" ht="15.75" x14ac:dyDescent="0.25">
      <c r="A218" s="19"/>
      <c r="B218" s="111" t="s">
        <v>310</v>
      </c>
      <c r="C218" s="155" t="s">
        <v>247</v>
      </c>
      <c r="D218" s="156"/>
      <c r="E218" s="58"/>
      <c r="F218" s="58"/>
      <c r="G218" s="58"/>
      <c r="H218" s="157"/>
      <c r="I218" s="19"/>
      <c r="J218" s="158" t="str">
        <f>IF(D218&lt;E218,"грешка","")</f>
        <v/>
      </c>
      <c r="K218" s="158" t="str">
        <f>IF(D218&lt;F218,"грешка","")</f>
        <v/>
      </c>
      <c r="L218" s="158" t="str">
        <f>IF(F218&lt;G218,"грешка","")</f>
        <v/>
      </c>
      <c r="M218" s="158" t="str">
        <f>IF(E218&lt;G218,"грешка","")</f>
        <v/>
      </c>
    </row>
    <row r="219" spans="1:13" ht="15.75" x14ac:dyDescent="0.25">
      <c r="A219" s="159"/>
      <c r="B219" s="160" t="s">
        <v>32</v>
      </c>
      <c r="C219" s="161" t="s">
        <v>248</v>
      </c>
      <c r="D219" s="162"/>
      <c r="E219" s="73"/>
      <c r="F219" s="73"/>
      <c r="G219" s="73"/>
      <c r="H219" s="163"/>
      <c r="I219" s="159"/>
      <c r="J219" s="158" t="str">
        <f t="shared" ref="J219:J251" si="27">IF(D219&lt;E219,"грешка","")</f>
        <v/>
      </c>
      <c r="K219" s="158" t="str">
        <f t="shared" ref="K219:K251" si="28">IF(D219&lt;F219,"грешка","")</f>
        <v/>
      </c>
      <c r="L219" s="158" t="str">
        <f t="shared" ref="L219:L251" si="29">IF(F219&lt;G219,"грешка","")</f>
        <v/>
      </c>
      <c r="M219" s="158" t="str">
        <f t="shared" ref="M219:M251" si="30">IF(E219&lt;G219,"грешка","")</f>
        <v/>
      </c>
    </row>
    <row r="220" spans="1:13" ht="15.75" x14ac:dyDescent="0.25">
      <c r="A220" s="159"/>
      <c r="B220" s="160" t="s">
        <v>184</v>
      </c>
      <c r="C220" s="161" t="s">
        <v>249</v>
      </c>
      <c r="D220" s="162"/>
      <c r="E220" s="73"/>
      <c r="F220" s="73"/>
      <c r="G220" s="73"/>
      <c r="H220" s="163"/>
      <c r="I220" s="159"/>
      <c r="J220" s="158" t="str">
        <f t="shared" si="27"/>
        <v/>
      </c>
      <c r="K220" s="158" t="str">
        <f t="shared" si="28"/>
        <v/>
      </c>
      <c r="L220" s="158" t="str">
        <f t="shared" si="29"/>
        <v/>
      </c>
      <c r="M220" s="158" t="str">
        <f t="shared" si="30"/>
        <v/>
      </c>
    </row>
    <row r="221" spans="1:13" ht="15.75" x14ac:dyDescent="0.25">
      <c r="A221" s="19"/>
      <c r="B221" s="164" t="s">
        <v>44</v>
      </c>
      <c r="C221" s="165" t="s">
        <v>250</v>
      </c>
      <c r="D221" s="166"/>
      <c r="E221" s="88"/>
      <c r="F221" s="88"/>
      <c r="G221" s="88"/>
      <c r="H221" s="167"/>
      <c r="I221" s="17"/>
      <c r="J221" s="158" t="str">
        <f t="shared" si="27"/>
        <v/>
      </c>
      <c r="K221" s="158" t="str">
        <f t="shared" si="28"/>
        <v/>
      </c>
      <c r="L221" s="158" t="str">
        <f t="shared" si="29"/>
        <v/>
      </c>
      <c r="M221" s="158" t="str">
        <f t="shared" si="30"/>
        <v/>
      </c>
    </row>
    <row r="222" spans="1:13" ht="15.75" x14ac:dyDescent="0.25">
      <c r="A222" s="19"/>
      <c r="B222" s="164" t="s">
        <v>46</v>
      </c>
      <c r="C222" s="165" t="s">
        <v>251</v>
      </c>
      <c r="D222" s="166"/>
      <c r="E222" s="88"/>
      <c r="F222" s="88"/>
      <c r="G222" s="88"/>
      <c r="H222" s="167"/>
      <c r="I222" s="17"/>
      <c r="J222" s="158" t="str">
        <f t="shared" si="27"/>
        <v/>
      </c>
      <c r="K222" s="158" t="str">
        <f t="shared" si="28"/>
        <v/>
      </c>
      <c r="L222" s="158" t="str">
        <f t="shared" si="29"/>
        <v/>
      </c>
      <c r="M222" s="158" t="str">
        <f t="shared" si="30"/>
        <v/>
      </c>
    </row>
    <row r="223" spans="1:13" ht="15.75" x14ac:dyDescent="0.25">
      <c r="A223" s="19"/>
      <c r="B223" s="164" t="s">
        <v>72</v>
      </c>
      <c r="C223" s="165" t="s">
        <v>252</v>
      </c>
      <c r="D223" s="166"/>
      <c r="E223" s="88"/>
      <c r="F223" s="88"/>
      <c r="G223" s="88"/>
      <c r="H223" s="167"/>
      <c r="I223" s="17"/>
      <c r="J223" s="158" t="str">
        <f t="shared" si="27"/>
        <v/>
      </c>
      <c r="K223" s="158" t="str">
        <f t="shared" si="28"/>
        <v/>
      </c>
      <c r="L223" s="158" t="str">
        <f t="shared" si="29"/>
        <v/>
      </c>
      <c r="M223" s="158" t="str">
        <f t="shared" si="30"/>
        <v/>
      </c>
    </row>
    <row r="224" spans="1:13" ht="15.75" x14ac:dyDescent="0.25">
      <c r="A224" s="19"/>
      <c r="B224" s="164" t="s">
        <v>76</v>
      </c>
      <c r="C224" s="165" t="s">
        <v>253</v>
      </c>
      <c r="D224" s="166"/>
      <c r="E224" s="88"/>
      <c r="F224" s="88"/>
      <c r="G224" s="88"/>
      <c r="H224" s="167"/>
      <c r="I224" s="17"/>
      <c r="J224" s="158" t="str">
        <f t="shared" si="27"/>
        <v/>
      </c>
      <c r="K224" s="158" t="str">
        <f t="shared" si="28"/>
        <v/>
      </c>
      <c r="L224" s="158" t="str">
        <f t="shared" si="29"/>
        <v/>
      </c>
      <c r="M224" s="158" t="str">
        <f t="shared" si="30"/>
        <v/>
      </c>
    </row>
    <row r="225" spans="1:13" ht="15.75" x14ac:dyDescent="0.25">
      <c r="A225" s="19"/>
      <c r="B225" s="164" t="s">
        <v>138</v>
      </c>
      <c r="C225" s="165" t="s">
        <v>254</v>
      </c>
      <c r="D225" s="166"/>
      <c r="E225" s="88"/>
      <c r="F225" s="88"/>
      <c r="G225" s="88"/>
      <c r="H225" s="167"/>
      <c r="I225" s="17"/>
      <c r="J225" s="158" t="str">
        <f t="shared" si="27"/>
        <v/>
      </c>
      <c r="K225" s="158" t="str">
        <f t="shared" si="28"/>
        <v/>
      </c>
      <c r="L225" s="158" t="str">
        <f t="shared" si="29"/>
        <v/>
      </c>
      <c r="M225" s="158" t="str">
        <f t="shared" si="30"/>
        <v/>
      </c>
    </row>
    <row r="226" spans="1:13" ht="15.75" x14ac:dyDescent="0.25">
      <c r="A226" s="19"/>
      <c r="B226" s="164" t="s">
        <v>132</v>
      </c>
      <c r="C226" s="165" t="s">
        <v>255</v>
      </c>
      <c r="D226" s="166"/>
      <c r="E226" s="88"/>
      <c r="F226" s="88"/>
      <c r="G226" s="88"/>
      <c r="H226" s="167"/>
      <c r="I226" s="17"/>
      <c r="J226" s="158" t="str">
        <f t="shared" si="27"/>
        <v/>
      </c>
      <c r="K226" s="158" t="str">
        <f t="shared" si="28"/>
        <v/>
      </c>
      <c r="L226" s="158" t="str">
        <f t="shared" si="29"/>
        <v/>
      </c>
      <c r="M226" s="158" t="str">
        <f t="shared" si="30"/>
        <v/>
      </c>
    </row>
    <row r="227" spans="1:13" ht="15.75" x14ac:dyDescent="0.25">
      <c r="A227" s="19"/>
      <c r="B227" s="164" t="s">
        <v>114</v>
      </c>
      <c r="C227" s="165" t="s">
        <v>256</v>
      </c>
      <c r="D227" s="166"/>
      <c r="E227" s="88"/>
      <c r="F227" s="88"/>
      <c r="G227" s="88"/>
      <c r="H227" s="167"/>
      <c r="I227" s="17"/>
      <c r="J227" s="158" t="str">
        <f t="shared" si="27"/>
        <v/>
      </c>
      <c r="K227" s="158" t="str">
        <f t="shared" si="28"/>
        <v/>
      </c>
      <c r="L227" s="158" t="str">
        <f t="shared" si="29"/>
        <v/>
      </c>
      <c r="M227" s="158" t="str">
        <f t="shared" si="30"/>
        <v/>
      </c>
    </row>
    <row r="228" spans="1:13" ht="15.75" x14ac:dyDescent="0.25">
      <c r="A228" s="19"/>
      <c r="B228" s="164" t="s">
        <v>94</v>
      </c>
      <c r="C228" s="165" t="s">
        <v>257</v>
      </c>
      <c r="D228" s="166"/>
      <c r="E228" s="88"/>
      <c r="F228" s="88"/>
      <c r="G228" s="88"/>
      <c r="H228" s="167"/>
      <c r="I228" s="17"/>
      <c r="J228" s="158" t="str">
        <f t="shared" si="27"/>
        <v/>
      </c>
      <c r="K228" s="158" t="str">
        <f t="shared" si="28"/>
        <v/>
      </c>
      <c r="L228" s="158" t="str">
        <f t="shared" si="29"/>
        <v/>
      </c>
      <c r="M228" s="158" t="str">
        <f t="shared" si="30"/>
        <v/>
      </c>
    </row>
    <row r="229" spans="1:13" ht="15.75" x14ac:dyDescent="0.25">
      <c r="A229" s="19"/>
      <c r="B229" s="164" t="s">
        <v>80</v>
      </c>
      <c r="C229" s="165" t="s">
        <v>258</v>
      </c>
      <c r="D229" s="166"/>
      <c r="E229" s="88"/>
      <c r="F229" s="88"/>
      <c r="G229" s="88"/>
      <c r="H229" s="167"/>
      <c r="I229" s="17"/>
      <c r="J229" s="158" t="str">
        <f t="shared" si="27"/>
        <v/>
      </c>
      <c r="K229" s="158" t="str">
        <f t="shared" si="28"/>
        <v/>
      </c>
      <c r="L229" s="158" t="str">
        <f t="shared" si="29"/>
        <v/>
      </c>
      <c r="M229" s="158" t="str">
        <f t="shared" si="30"/>
        <v/>
      </c>
    </row>
    <row r="230" spans="1:13" ht="15.75" x14ac:dyDescent="0.25">
      <c r="A230" s="19"/>
      <c r="B230" s="164" t="s">
        <v>128</v>
      </c>
      <c r="C230" s="165" t="s">
        <v>259</v>
      </c>
      <c r="D230" s="166"/>
      <c r="E230" s="88"/>
      <c r="F230" s="88"/>
      <c r="G230" s="88"/>
      <c r="H230" s="167"/>
      <c r="I230" s="17"/>
      <c r="J230" s="158" t="str">
        <f t="shared" si="27"/>
        <v/>
      </c>
      <c r="K230" s="158" t="str">
        <f t="shared" si="28"/>
        <v/>
      </c>
      <c r="L230" s="158" t="str">
        <f t="shared" si="29"/>
        <v/>
      </c>
      <c r="M230" s="158" t="str">
        <f t="shared" si="30"/>
        <v/>
      </c>
    </row>
    <row r="231" spans="1:13" ht="15.75" x14ac:dyDescent="0.25">
      <c r="A231" s="19"/>
      <c r="B231" s="164" t="s">
        <v>158</v>
      </c>
      <c r="C231" s="165" t="s">
        <v>260</v>
      </c>
      <c r="D231" s="166"/>
      <c r="E231" s="88"/>
      <c r="F231" s="88"/>
      <c r="G231" s="88"/>
      <c r="H231" s="167"/>
      <c r="I231" s="17"/>
      <c r="J231" s="158" t="str">
        <f t="shared" si="27"/>
        <v/>
      </c>
      <c r="K231" s="158" t="str">
        <f t="shared" si="28"/>
        <v/>
      </c>
      <c r="L231" s="158" t="str">
        <f t="shared" si="29"/>
        <v/>
      </c>
      <c r="M231" s="158" t="str">
        <f t="shared" si="30"/>
        <v/>
      </c>
    </row>
    <row r="232" spans="1:13" ht="15.75" x14ac:dyDescent="0.25">
      <c r="A232" s="19"/>
      <c r="B232" s="164" t="s">
        <v>124</v>
      </c>
      <c r="C232" s="165" t="s">
        <v>261</v>
      </c>
      <c r="D232" s="166"/>
      <c r="E232" s="88"/>
      <c r="F232" s="88"/>
      <c r="G232" s="88"/>
      <c r="H232" s="167"/>
      <c r="I232" s="17"/>
      <c r="J232" s="158" t="str">
        <f t="shared" si="27"/>
        <v/>
      </c>
      <c r="K232" s="158" t="str">
        <f t="shared" si="28"/>
        <v/>
      </c>
      <c r="L232" s="158" t="str">
        <f t="shared" si="29"/>
        <v/>
      </c>
      <c r="M232" s="158" t="str">
        <f t="shared" si="30"/>
        <v/>
      </c>
    </row>
    <row r="233" spans="1:13" ht="15.75" x14ac:dyDescent="0.25">
      <c r="A233" s="19"/>
      <c r="B233" s="164" t="s">
        <v>152</v>
      </c>
      <c r="C233" s="165" t="s">
        <v>262</v>
      </c>
      <c r="D233" s="166"/>
      <c r="E233" s="88"/>
      <c r="F233" s="88"/>
      <c r="G233" s="88"/>
      <c r="H233" s="167"/>
      <c r="I233" s="17"/>
      <c r="J233" s="158" t="str">
        <f t="shared" si="27"/>
        <v/>
      </c>
      <c r="K233" s="158" t="str">
        <f t="shared" si="28"/>
        <v/>
      </c>
      <c r="L233" s="158" t="str">
        <f t="shared" si="29"/>
        <v/>
      </c>
      <c r="M233" s="158" t="str">
        <f t="shared" si="30"/>
        <v/>
      </c>
    </row>
    <row r="234" spans="1:13" ht="15.75" x14ac:dyDescent="0.25">
      <c r="A234" s="19"/>
      <c r="B234" s="164" t="s">
        <v>108</v>
      </c>
      <c r="C234" s="165" t="s">
        <v>263</v>
      </c>
      <c r="D234" s="166"/>
      <c r="E234" s="88"/>
      <c r="F234" s="88"/>
      <c r="G234" s="88"/>
      <c r="H234" s="167"/>
      <c r="I234" s="17"/>
      <c r="J234" s="158" t="str">
        <f t="shared" si="27"/>
        <v/>
      </c>
      <c r="K234" s="158" t="str">
        <f t="shared" si="28"/>
        <v/>
      </c>
      <c r="L234" s="158" t="str">
        <f t="shared" si="29"/>
        <v/>
      </c>
      <c r="M234" s="158" t="str">
        <f t="shared" si="30"/>
        <v/>
      </c>
    </row>
    <row r="235" spans="1:13" ht="15.75" x14ac:dyDescent="0.25">
      <c r="A235" s="19"/>
      <c r="B235" s="164" t="s">
        <v>264</v>
      </c>
      <c r="C235" s="165" t="s">
        <v>265</v>
      </c>
      <c r="D235" s="166"/>
      <c r="E235" s="88"/>
      <c r="F235" s="88"/>
      <c r="G235" s="88"/>
      <c r="H235" s="167"/>
      <c r="I235" s="17"/>
      <c r="J235" s="158" t="str">
        <f t="shared" si="27"/>
        <v/>
      </c>
      <c r="K235" s="158" t="str">
        <f t="shared" si="28"/>
        <v/>
      </c>
      <c r="L235" s="158" t="str">
        <f t="shared" si="29"/>
        <v/>
      </c>
      <c r="M235" s="158" t="str">
        <f t="shared" si="30"/>
        <v/>
      </c>
    </row>
    <row r="236" spans="1:13" ht="15.75" x14ac:dyDescent="0.25">
      <c r="A236" s="19"/>
      <c r="B236" s="164" t="s">
        <v>74</v>
      </c>
      <c r="C236" s="165" t="s">
        <v>266</v>
      </c>
      <c r="D236" s="166"/>
      <c r="E236" s="88"/>
      <c r="F236" s="88"/>
      <c r="G236" s="88"/>
      <c r="H236" s="167"/>
      <c r="I236" s="17"/>
      <c r="J236" s="158" t="str">
        <f t="shared" si="27"/>
        <v/>
      </c>
      <c r="K236" s="158" t="str">
        <f t="shared" si="28"/>
        <v/>
      </c>
      <c r="L236" s="158" t="str">
        <f t="shared" si="29"/>
        <v/>
      </c>
      <c r="M236" s="158" t="str">
        <f t="shared" si="30"/>
        <v/>
      </c>
    </row>
    <row r="237" spans="1:13" ht="15.75" x14ac:dyDescent="0.25">
      <c r="A237" s="19"/>
      <c r="B237" s="164" t="s">
        <v>154</v>
      </c>
      <c r="C237" s="165" t="s">
        <v>267</v>
      </c>
      <c r="D237" s="166"/>
      <c r="E237" s="88"/>
      <c r="F237" s="88"/>
      <c r="G237" s="88"/>
      <c r="H237" s="167"/>
      <c r="I237" s="17"/>
      <c r="J237" s="158" t="str">
        <f t="shared" si="27"/>
        <v/>
      </c>
      <c r="K237" s="158" t="str">
        <f t="shared" si="28"/>
        <v/>
      </c>
      <c r="L237" s="158" t="str">
        <f t="shared" si="29"/>
        <v/>
      </c>
      <c r="M237" s="158" t="str">
        <f t="shared" si="30"/>
        <v/>
      </c>
    </row>
    <row r="238" spans="1:13" ht="15.75" x14ac:dyDescent="0.25">
      <c r="A238" s="19"/>
      <c r="B238" s="164" t="s">
        <v>126</v>
      </c>
      <c r="C238" s="165" t="s">
        <v>268</v>
      </c>
      <c r="D238" s="166"/>
      <c r="E238" s="88"/>
      <c r="F238" s="88"/>
      <c r="G238" s="88"/>
      <c r="H238" s="167"/>
      <c r="I238" s="17"/>
      <c r="J238" s="158" t="str">
        <f t="shared" si="27"/>
        <v/>
      </c>
      <c r="K238" s="158" t="str">
        <f t="shared" si="28"/>
        <v/>
      </c>
      <c r="L238" s="158" t="str">
        <f t="shared" si="29"/>
        <v/>
      </c>
      <c r="M238" s="158" t="str">
        <f t="shared" si="30"/>
        <v/>
      </c>
    </row>
    <row r="239" spans="1:13" ht="15.75" x14ac:dyDescent="0.25">
      <c r="A239" s="19"/>
      <c r="B239" s="164" t="s">
        <v>136</v>
      </c>
      <c r="C239" s="165" t="s">
        <v>269</v>
      </c>
      <c r="D239" s="166"/>
      <c r="E239" s="88"/>
      <c r="F239" s="88"/>
      <c r="G239" s="88"/>
      <c r="H239" s="167"/>
      <c r="I239" s="17"/>
      <c r="J239" s="158" t="str">
        <f t="shared" si="27"/>
        <v/>
      </c>
      <c r="K239" s="158" t="str">
        <f t="shared" si="28"/>
        <v/>
      </c>
      <c r="L239" s="158" t="str">
        <f t="shared" si="29"/>
        <v/>
      </c>
      <c r="M239" s="158" t="str">
        <f t="shared" si="30"/>
        <v/>
      </c>
    </row>
    <row r="240" spans="1:13" ht="15.75" x14ac:dyDescent="0.25">
      <c r="A240" s="19"/>
      <c r="B240" s="164" t="s">
        <v>112</v>
      </c>
      <c r="C240" s="165" t="s">
        <v>271</v>
      </c>
      <c r="D240" s="166"/>
      <c r="E240" s="88"/>
      <c r="F240" s="88"/>
      <c r="G240" s="88"/>
      <c r="H240" s="167"/>
      <c r="I240" s="17"/>
      <c r="J240" s="158" t="str">
        <f t="shared" si="27"/>
        <v/>
      </c>
      <c r="K240" s="158" t="str">
        <f t="shared" si="28"/>
        <v/>
      </c>
      <c r="L240" s="158" t="str">
        <f t="shared" si="29"/>
        <v/>
      </c>
      <c r="M240" s="158" t="str">
        <f t="shared" si="30"/>
        <v/>
      </c>
    </row>
    <row r="241" spans="1:13" ht="15.75" x14ac:dyDescent="0.25">
      <c r="A241" s="19"/>
      <c r="B241" s="164" t="s">
        <v>96</v>
      </c>
      <c r="C241" s="165" t="s">
        <v>272</v>
      </c>
      <c r="D241" s="166"/>
      <c r="E241" s="88"/>
      <c r="F241" s="88"/>
      <c r="G241" s="88"/>
      <c r="H241" s="167"/>
      <c r="I241" s="17"/>
      <c r="J241" s="158" t="str">
        <f t="shared" si="27"/>
        <v/>
      </c>
      <c r="K241" s="158" t="str">
        <f t="shared" si="28"/>
        <v/>
      </c>
      <c r="L241" s="158" t="str">
        <f t="shared" si="29"/>
        <v/>
      </c>
      <c r="M241" s="158" t="str">
        <f t="shared" si="30"/>
        <v/>
      </c>
    </row>
    <row r="242" spans="1:13" ht="30.75" x14ac:dyDescent="0.25">
      <c r="A242" s="19"/>
      <c r="B242" s="168" t="s">
        <v>156</v>
      </c>
      <c r="C242" s="165" t="s">
        <v>273</v>
      </c>
      <c r="D242" s="166"/>
      <c r="E242" s="88"/>
      <c r="F242" s="88"/>
      <c r="G242" s="88"/>
      <c r="H242" s="167"/>
      <c r="I242" s="17"/>
      <c r="J242" s="158" t="str">
        <f t="shared" si="27"/>
        <v/>
      </c>
      <c r="K242" s="158" t="str">
        <f t="shared" si="28"/>
        <v/>
      </c>
      <c r="L242" s="158" t="str">
        <f t="shared" si="29"/>
        <v/>
      </c>
      <c r="M242" s="158" t="str">
        <f t="shared" si="30"/>
        <v/>
      </c>
    </row>
    <row r="243" spans="1:13" ht="15.75" x14ac:dyDescent="0.25">
      <c r="A243" s="19"/>
      <c r="B243" s="164" t="s">
        <v>216</v>
      </c>
      <c r="C243" s="165" t="s">
        <v>274</v>
      </c>
      <c r="D243" s="166"/>
      <c r="E243" s="88"/>
      <c r="F243" s="88"/>
      <c r="G243" s="88"/>
      <c r="H243" s="167"/>
      <c r="I243" s="17"/>
      <c r="J243" s="158" t="str">
        <f t="shared" si="27"/>
        <v/>
      </c>
      <c r="K243" s="158" t="str">
        <f t="shared" si="28"/>
        <v/>
      </c>
      <c r="L243" s="158" t="str">
        <f t="shared" si="29"/>
        <v/>
      </c>
      <c r="M243" s="158" t="str">
        <f t="shared" si="30"/>
        <v/>
      </c>
    </row>
    <row r="244" spans="1:13" ht="15.75" x14ac:dyDescent="0.25">
      <c r="A244" s="159"/>
      <c r="B244" s="160" t="s">
        <v>311</v>
      </c>
      <c r="C244" s="161" t="s">
        <v>275</v>
      </c>
      <c r="D244" s="162"/>
      <c r="E244" s="73"/>
      <c r="F244" s="73"/>
      <c r="G244" s="73"/>
      <c r="H244" s="163"/>
      <c r="I244" s="159"/>
      <c r="J244" s="158" t="str">
        <f t="shared" si="27"/>
        <v/>
      </c>
      <c r="K244" s="158" t="str">
        <f t="shared" si="28"/>
        <v/>
      </c>
      <c r="L244" s="158" t="str">
        <f t="shared" si="29"/>
        <v/>
      </c>
      <c r="M244" s="158" t="str">
        <f t="shared" si="30"/>
        <v/>
      </c>
    </row>
    <row r="245" spans="1:13" ht="15.75" x14ac:dyDescent="0.25">
      <c r="A245" s="19"/>
      <c r="B245" s="169" t="s">
        <v>312</v>
      </c>
      <c r="C245" s="170" t="s">
        <v>276</v>
      </c>
      <c r="D245" s="171"/>
      <c r="E245" s="64"/>
      <c r="F245" s="64"/>
      <c r="G245" s="64"/>
      <c r="H245" s="172"/>
      <c r="I245" s="19"/>
      <c r="J245" s="158" t="str">
        <f t="shared" si="27"/>
        <v/>
      </c>
      <c r="K245" s="158" t="str">
        <f t="shared" si="28"/>
        <v/>
      </c>
      <c r="L245" s="158" t="str">
        <f t="shared" si="29"/>
        <v/>
      </c>
      <c r="M245" s="158" t="str">
        <f t="shared" si="30"/>
        <v/>
      </c>
    </row>
    <row r="246" spans="1:13" ht="15.75" x14ac:dyDescent="0.25">
      <c r="A246" s="19"/>
      <c r="B246" s="120" t="s">
        <v>182</v>
      </c>
      <c r="C246" s="165" t="s">
        <v>277</v>
      </c>
      <c r="D246" s="166"/>
      <c r="E246" s="88"/>
      <c r="F246" s="88"/>
      <c r="G246" s="88"/>
      <c r="H246" s="167"/>
      <c r="I246" s="17"/>
      <c r="J246" s="158" t="str">
        <f t="shared" si="27"/>
        <v/>
      </c>
      <c r="K246" s="158" t="str">
        <f t="shared" si="28"/>
        <v/>
      </c>
      <c r="L246" s="158" t="str">
        <f t="shared" si="29"/>
        <v/>
      </c>
      <c r="M246" s="158" t="str">
        <f t="shared" si="30"/>
        <v/>
      </c>
    </row>
    <row r="247" spans="1:13" ht="15.75" x14ac:dyDescent="0.25">
      <c r="A247" s="19"/>
      <c r="B247" s="120" t="s">
        <v>184</v>
      </c>
      <c r="C247" s="165" t="s">
        <v>278</v>
      </c>
      <c r="D247" s="171"/>
      <c r="E247" s="64"/>
      <c r="F247" s="64"/>
      <c r="G247" s="64"/>
      <c r="H247" s="172"/>
      <c r="I247" s="17"/>
      <c r="J247" s="158" t="str">
        <f t="shared" si="27"/>
        <v/>
      </c>
      <c r="K247" s="158" t="str">
        <f t="shared" si="28"/>
        <v/>
      </c>
      <c r="L247" s="158" t="str">
        <f t="shared" si="29"/>
        <v/>
      </c>
      <c r="M247" s="158" t="str">
        <f t="shared" si="30"/>
        <v/>
      </c>
    </row>
    <row r="248" spans="1:13" ht="31.5" x14ac:dyDescent="0.25">
      <c r="A248" s="19"/>
      <c r="B248" s="173" t="s">
        <v>313</v>
      </c>
      <c r="C248" s="170" t="s">
        <v>279</v>
      </c>
      <c r="D248" s="171"/>
      <c r="E248" s="64"/>
      <c r="F248" s="64"/>
      <c r="G248" s="64"/>
      <c r="H248" s="172"/>
      <c r="I248" s="19"/>
      <c r="J248" s="158" t="str">
        <f t="shared" si="27"/>
        <v/>
      </c>
      <c r="K248" s="158" t="str">
        <f t="shared" si="28"/>
        <v/>
      </c>
      <c r="L248" s="158" t="str">
        <f t="shared" si="29"/>
        <v/>
      </c>
      <c r="M248" s="158" t="str">
        <f t="shared" si="30"/>
        <v/>
      </c>
    </row>
    <row r="249" spans="1:13" ht="15.75" x14ac:dyDescent="0.25">
      <c r="A249" s="19"/>
      <c r="B249" s="168" t="s">
        <v>192</v>
      </c>
      <c r="C249" s="165" t="s">
        <v>314</v>
      </c>
      <c r="D249" s="171"/>
      <c r="E249" s="64"/>
      <c r="F249" s="64"/>
      <c r="G249" s="64"/>
      <c r="H249" s="172"/>
      <c r="I249" s="17"/>
      <c r="J249" s="158" t="str">
        <f t="shared" si="27"/>
        <v/>
      </c>
      <c r="K249" s="158" t="str">
        <f t="shared" si="28"/>
        <v/>
      </c>
      <c r="L249" s="158" t="str">
        <f t="shared" si="29"/>
        <v/>
      </c>
      <c r="M249" s="158" t="str">
        <f t="shared" si="30"/>
        <v/>
      </c>
    </row>
    <row r="250" spans="1:13" ht="15.75" x14ac:dyDescent="0.25">
      <c r="A250" s="19"/>
      <c r="B250" s="168" t="s">
        <v>315</v>
      </c>
      <c r="C250" s="165" t="s">
        <v>316</v>
      </c>
      <c r="D250" s="171"/>
      <c r="E250" s="64"/>
      <c r="F250" s="64"/>
      <c r="G250" s="64"/>
      <c r="H250" s="172"/>
      <c r="I250" s="17"/>
      <c r="J250" s="158" t="str">
        <f t="shared" si="27"/>
        <v/>
      </c>
      <c r="K250" s="158" t="str">
        <f t="shared" si="28"/>
        <v/>
      </c>
      <c r="L250" s="158" t="str">
        <f t="shared" si="29"/>
        <v/>
      </c>
      <c r="M250" s="158" t="str">
        <f t="shared" si="30"/>
        <v/>
      </c>
    </row>
    <row r="251" spans="1:13" ht="16.5" thickBot="1" x14ac:dyDescent="0.3">
      <c r="A251" s="19"/>
      <c r="B251" s="174" t="s">
        <v>317</v>
      </c>
      <c r="C251" s="175" t="s">
        <v>318</v>
      </c>
      <c r="D251" s="176"/>
      <c r="E251" s="177"/>
      <c r="F251" s="177"/>
      <c r="G251" s="177"/>
      <c r="H251" s="178"/>
      <c r="I251" s="17"/>
      <c r="J251" s="158" t="str">
        <f t="shared" si="27"/>
        <v/>
      </c>
      <c r="K251" s="158" t="str">
        <f t="shared" si="28"/>
        <v/>
      </c>
      <c r="L251" s="158" t="str">
        <f t="shared" si="29"/>
        <v/>
      </c>
      <c r="M251" s="158" t="str">
        <f t="shared" si="30"/>
        <v/>
      </c>
    </row>
    <row r="252" spans="1:13" ht="15.75" x14ac:dyDescent="0.25">
      <c r="A252" s="19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5.75" x14ac:dyDescent="0.25">
      <c r="A253" s="19" t="s">
        <v>280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5.75" x14ac:dyDescent="0.25">
      <c r="A254" s="19"/>
      <c r="B254" s="31" t="s">
        <v>319</v>
      </c>
      <c r="C254" s="32"/>
      <c r="D254" s="39" t="str">
        <f>IF(D218=D219+D220+D244,"","грешка")</f>
        <v/>
      </c>
      <c r="E254" s="39" t="str">
        <f t="shared" ref="E254:H254" si="31">IF(E218=E219+E220+E244,"","грешка")</f>
        <v/>
      </c>
      <c r="F254" s="39" t="str">
        <f t="shared" si="31"/>
        <v/>
      </c>
      <c r="G254" s="39" t="str">
        <f t="shared" si="31"/>
        <v/>
      </c>
      <c r="H254" s="39" t="str">
        <f t="shared" si="31"/>
        <v/>
      </c>
      <c r="I254" s="17"/>
      <c r="J254" s="17"/>
      <c r="K254" s="17"/>
      <c r="L254" s="17"/>
      <c r="M254" s="17"/>
    </row>
    <row r="255" spans="1:13" ht="15.75" x14ac:dyDescent="0.25">
      <c r="A255" s="19"/>
      <c r="B255" s="31" t="s">
        <v>320</v>
      </c>
      <c r="C255" s="32"/>
      <c r="D255" s="39" t="str">
        <f>IF(D220=SUM(D221:D243),"","грешка")</f>
        <v/>
      </c>
      <c r="E255" s="39" t="str">
        <f t="shared" ref="E255:H255" si="32">IF(E220=SUM(E221:E243),"","грешка")</f>
        <v/>
      </c>
      <c r="F255" s="39" t="str">
        <f t="shared" si="32"/>
        <v/>
      </c>
      <c r="G255" s="39" t="str">
        <f t="shared" si="32"/>
        <v/>
      </c>
      <c r="H255" s="39" t="str">
        <f t="shared" si="32"/>
        <v/>
      </c>
      <c r="I255" s="17"/>
      <c r="J255" s="17"/>
      <c r="K255" s="17"/>
      <c r="L255" s="17"/>
      <c r="M255" s="17"/>
    </row>
    <row r="256" spans="1:13" ht="15.75" x14ac:dyDescent="0.25">
      <c r="A256" s="19"/>
      <c r="B256" s="31" t="s">
        <v>321</v>
      </c>
      <c r="C256" s="32"/>
      <c r="D256" s="39" t="str">
        <f>IF(D245=D246+D247,"","грешка")</f>
        <v/>
      </c>
      <c r="E256" s="39" t="str">
        <f t="shared" ref="E256:H256" si="33">IF(E245=E246+E247,"","грешка")</f>
        <v/>
      </c>
      <c r="F256" s="39" t="str">
        <f t="shared" si="33"/>
        <v/>
      </c>
      <c r="G256" s="39" t="str">
        <f t="shared" si="33"/>
        <v/>
      </c>
      <c r="H256" s="39" t="str">
        <f t="shared" si="33"/>
        <v/>
      </c>
      <c r="I256" s="17"/>
      <c r="J256" s="17"/>
      <c r="K256" s="17"/>
      <c r="L256" s="17"/>
      <c r="M256" s="17"/>
    </row>
    <row r="257" spans="1:13" ht="15.75" x14ac:dyDescent="0.25">
      <c r="A257" s="19"/>
      <c r="B257" s="31" t="s">
        <v>322</v>
      </c>
      <c r="C257" s="32"/>
      <c r="D257" s="33" t="str">
        <f>IF(D248&lt;SUM(D249:D251),"грешка","")</f>
        <v/>
      </c>
      <c r="E257" s="33" t="str">
        <f t="shared" ref="E257:H257" si="34">IF(E248&lt;SUM(E249:E251),"грешка","")</f>
        <v/>
      </c>
      <c r="F257" s="33" t="str">
        <f t="shared" si="34"/>
        <v/>
      </c>
      <c r="G257" s="33" t="str">
        <f t="shared" si="34"/>
        <v/>
      </c>
      <c r="H257" s="33" t="str">
        <f t="shared" si="34"/>
        <v/>
      </c>
      <c r="I257" s="17"/>
      <c r="J257" s="17"/>
      <c r="K257" s="17"/>
      <c r="L257" s="17"/>
      <c r="M257" s="17"/>
    </row>
    <row r="259" spans="1:13" ht="15.75" x14ac:dyDescent="0.25">
      <c r="A259" s="15"/>
      <c r="B259" s="16" t="s">
        <v>298</v>
      </c>
      <c r="C259" s="17"/>
      <c r="D259" s="17"/>
      <c r="E259" s="17"/>
      <c r="F259" s="17"/>
      <c r="G259" s="17"/>
      <c r="H259" s="17"/>
    </row>
    <row r="260" spans="1:13" ht="15.75" x14ac:dyDescent="0.25">
      <c r="A260" s="18">
        <v>6</v>
      </c>
      <c r="B260" s="19" t="s">
        <v>323</v>
      </c>
      <c r="C260" s="19"/>
      <c r="D260" s="17"/>
      <c r="E260" s="17"/>
      <c r="F260" s="17"/>
      <c r="G260" s="17"/>
      <c r="H260" s="17"/>
    </row>
    <row r="261" spans="1:13" ht="15.75" thickBot="1" x14ac:dyDescent="0.3">
      <c r="A261" s="80"/>
      <c r="B261" s="80"/>
      <c r="C261" s="80"/>
      <c r="D261" s="80"/>
      <c r="E261" s="80"/>
      <c r="F261" s="80"/>
      <c r="G261" s="80"/>
      <c r="H261" s="80"/>
    </row>
    <row r="262" spans="1:13" x14ac:dyDescent="0.25">
      <c r="A262" s="80"/>
      <c r="B262" s="770" t="s">
        <v>324</v>
      </c>
      <c r="C262" s="770" t="s">
        <v>239</v>
      </c>
      <c r="D262" s="771" t="s">
        <v>325</v>
      </c>
      <c r="E262" s="772"/>
      <c r="F262" s="80"/>
      <c r="G262" s="80"/>
      <c r="H262" s="80"/>
    </row>
    <row r="263" spans="1:13" ht="15.75" thickBot="1" x14ac:dyDescent="0.3">
      <c r="A263" s="80"/>
      <c r="B263" s="719"/>
      <c r="C263" s="719"/>
      <c r="D263" s="179" t="s">
        <v>326</v>
      </c>
      <c r="E263" s="180" t="s">
        <v>327</v>
      </c>
      <c r="F263" s="80"/>
      <c r="G263" s="80"/>
      <c r="H263" s="80"/>
    </row>
    <row r="264" spans="1:13" ht="15.75" thickBot="1" x14ac:dyDescent="0.3">
      <c r="A264" s="80"/>
      <c r="B264" s="25" t="s">
        <v>26</v>
      </c>
      <c r="C264" s="24" t="s">
        <v>27</v>
      </c>
      <c r="D264" s="25">
        <v>1</v>
      </c>
      <c r="E264" s="25">
        <v>2</v>
      </c>
      <c r="F264" s="80"/>
      <c r="G264" s="80"/>
      <c r="H264" s="80"/>
    </row>
    <row r="265" spans="1:13" x14ac:dyDescent="0.25">
      <c r="A265" s="80"/>
      <c r="B265" s="181" t="s">
        <v>328</v>
      </c>
      <c r="C265" s="27" t="s">
        <v>247</v>
      </c>
      <c r="D265" s="182"/>
      <c r="E265" s="183"/>
      <c r="F265" s="80"/>
      <c r="G265" s="80"/>
      <c r="H265" s="80"/>
    </row>
    <row r="266" spans="1:13" ht="15.75" thickBot="1" x14ac:dyDescent="0.3">
      <c r="A266" s="80"/>
      <c r="B266" s="184" t="s">
        <v>329</v>
      </c>
      <c r="C266" s="30" t="s">
        <v>248</v>
      </c>
      <c r="D266" s="185"/>
      <c r="E266" s="186"/>
      <c r="F266" s="80"/>
      <c r="G266" s="80"/>
      <c r="H266" s="80"/>
    </row>
    <row r="267" spans="1:13" x14ac:dyDescent="0.25">
      <c r="A267" s="80"/>
      <c r="B267" s="80"/>
      <c r="C267" s="80"/>
      <c r="D267" s="80"/>
      <c r="E267" s="80"/>
      <c r="F267" s="80"/>
      <c r="G267" s="80"/>
      <c r="H267" s="80"/>
    </row>
    <row r="268" spans="1:13" ht="15.75" x14ac:dyDescent="0.25">
      <c r="A268" s="19" t="s">
        <v>280</v>
      </c>
      <c r="B268" s="80"/>
      <c r="C268" s="80"/>
      <c r="D268" s="80"/>
      <c r="E268" s="80"/>
      <c r="F268" s="80"/>
      <c r="G268" s="80"/>
      <c r="H268" s="80"/>
    </row>
    <row r="269" spans="1:13" ht="29.25" x14ac:dyDescent="0.25">
      <c r="A269" s="80"/>
      <c r="B269" s="187" t="s">
        <v>330</v>
      </c>
      <c r="C269" s="17"/>
      <c r="D269" s="39" t="str">
        <f>IF(D266&gt;0,IF(D265&gt;0,"","грешка"),"")</f>
        <v/>
      </c>
      <c r="E269" s="39" t="str">
        <f>IF(E266&gt;0,IF(E265&gt;0,"","грешка"),"")</f>
        <v/>
      </c>
      <c r="F269" s="80"/>
      <c r="G269" s="80"/>
      <c r="H269" s="80"/>
    </row>
    <row r="271" spans="1:13" ht="15.75" x14ac:dyDescent="0.25">
      <c r="A271" s="15"/>
      <c r="B271" s="16" t="s">
        <v>298</v>
      </c>
      <c r="C271" s="17"/>
      <c r="D271" s="17"/>
      <c r="E271" s="17"/>
      <c r="F271" s="17"/>
      <c r="G271" s="17"/>
      <c r="H271" s="17"/>
    </row>
    <row r="272" spans="1:13" ht="15.75" x14ac:dyDescent="0.25">
      <c r="A272" s="18">
        <v>7</v>
      </c>
      <c r="B272" s="19" t="s">
        <v>331</v>
      </c>
      <c r="C272" s="19"/>
      <c r="D272" s="17"/>
      <c r="E272" s="17"/>
      <c r="F272" s="17"/>
      <c r="G272" s="17"/>
      <c r="H272" s="17"/>
    </row>
    <row r="273" spans="1:15" ht="15.75" thickBot="1" x14ac:dyDescent="0.3"/>
    <row r="274" spans="1:15" ht="30.75" thickBot="1" x14ac:dyDescent="0.3">
      <c r="B274" s="20" t="s">
        <v>324</v>
      </c>
      <c r="C274" s="21" t="s">
        <v>239</v>
      </c>
      <c r="D274" s="22" t="s">
        <v>332</v>
      </c>
    </row>
    <row r="275" spans="1:15" ht="15.75" thickBot="1" x14ac:dyDescent="0.3">
      <c r="B275" s="23"/>
      <c r="C275" s="24" t="s">
        <v>27</v>
      </c>
      <c r="D275" s="25">
        <v>1</v>
      </c>
    </row>
    <row r="276" spans="1:15" ht="15.75" thickBot="1" x14ac:dyDescent="0.3">
      <c r="B276" s="26" t="s">
        <v>333</v>
      </c>
      <c r="C276" s="27" t="s">
        <v>247</v>
      </c>
      <c r="D276" s="28"/>
    </row>
    <row r="277" spans="1:15" ht="15.75" thickBot="1" x14ac:dyDescent="0.3">
      <c r="B277" s="29" t="s">
        <v>334</v>
      </c>
      <c r="C277" s="30" t="s">
        <v>248</v>
      </c>
      <c r="D277" s="28"/>
    </row>
    <row r="279" spans="1:15" ht="15.75" x14ac:dyDescent="0.25">
      <c r="A279" s="19" t="s">
        <v>280</v>
      </c>
      <c r="B279" s="17"/>
      <c r="C279" s="17"/>
      <c r="D279" s="17"/>
      <c r="E279" s="17"/>
      <c r="F279" s="17"/>
      <c r="G279" s="17"/>
      <c r="H279" s="17"/>
    </row>
    <row r="280" spans="1:15" ht="15.75" x14ac:dyDescent="0.25">
      <c r="B280" s="31" t="s">
        <v>335</v>
      </c>
      <c r="C280" s="32"/>
      <c r="D280" s="33" t="str">
        <f>IF(D276&lt;D277,"грешка","")</f>
        <v/>
      </c>
    </row>
    <row r="283" spans="1:15" ht="15.75" x14ac:dyDescent="0.25">
      <c r="A283" s="15"/>
      <c r="B283" s="16" t="s">
        <v>298</v>
      </c>
      <c r="C283" s="17"/>
      <c r="D283" s="17"/>
      <c r="E283" s="17"/>
      <c r="F283" s="17"/>
      <c r="G283" s="17"/>
      <c r="H283" s="80"/>
      <c r="I283" s="80"/>
      <c r="J283" s="80"/>
      <c r="K283" s="80"/>
      <c r="L283" s="80"/>
      <c r="M283" s="80"/>
      <c r="N283" s="80"/>
      <c r="O283" s="80"/>
    </row>
    <row r="284" spans="1:15" ht="15.75" x14ac:dyDescent="0.25">
      <c r="A284" s="18">
        <v>8</v>
      </c>
      <c r="B284" s="16" t="s">
        <v>336</v>
      </c>
      <c r="C284" s="19"/>
      <c r="D284" s="17"/>
      <c r="E284" s="17"/>
      <c r="F284" s="17"/>
      <c r="G284" s="17"/>
      <c r="H284" s="80"/>
      <c r="I284" s="80"/>
      <c r="J284" s="80"/>
      <c r="K284" s="80"/>
      <c r="L284" s="80"/>
      <c r="M284" s="19" t="s">
        <v>2</v>
      </c>
      <c r="N284" s="80"/>
      <c r="O284" s="80"/>
    </row>
    <row r="285" spans="1:15" ht="15.75" thickBot="1" x14ac:dyDescent="0.3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pans="1:15" ht="16.5" thickBot="1" x14ac:dyDescent="0.3">
      <c r="A286" s="19"/>
      <c r="B286" s="773" t="s">
        <v>337</v>
      </c>
      <c r="C286" s="776" t="s">
        <v>338</v>
      </c>
      <c r="D286" s="779" t="s">
        <v>339</v>
      </c>
      <c r="E286" s="779" t="s">
        <v>340</v>
      </c>
      <c r="F286" s="781" t="s">
        <v>341</v>
      </c>
      <c r="G286" s="782"/>
      <c r="H286" s="783"/>
      <c r="I286" s="783"/>
      <c r="J286" s="779" t="s">
        <v>342</v>
      </c>
      <c r="K286" s="779" t="s">
        <v>343</v>
      </c>
      <c r="L286" s="188"/>
      <c r="M286" s="736" t="s">
        <v>344</v>
      </c>
      <c r="N286" s="736" t="s">
        <v>345</v>
      </c>
      <c r="O286" s="727" t="s">
        <v>346</v>
      </c>
    </row>
    <row r="287" spans="1:15" ht="16.5" thickBot="1" x14ac:dyDescent="0.3">
      <c r="A287" s="19"/>
      <c r="B287" s="774"/>
      <c r="C287" s="777"/>
      <c r="D287" s="780"/>
      <c r="E287" s="780"/>
      <c r="F287" s="760" t="s">
        <v>347</v>
      </c>
      <c r="G287" s="762" t="s">
        <v>348</v>
      </c>
      <c r="H287" s="763"/>
      <c r="I287" s="764"/>
      <c r="J287" s="780"/>
      <c r="K287" s="780"/>
      <c r="L287" s="189"/>
      <c r="M287" s="792"/>
      <c r="N287" s="792"/>
      <c r="O287" s="793"/>
    </row>
    <row r="288" spans="1:15" ht="120.75" thickBot="1" x14ac:dyDescent="0.3">
      <c r="A288" s="19"/>
      <c r="B288" s="775"/>
      <c r="C288" s="778"/>
      <c r="D288" s="761"/>
      <c r="E288" s="761"/>
      <c r="F288" s="761"/>
      <c r="G288" s="190" t="s">
        <v>349</v>
      </c>
      <c r="H288" s="191" t="s">
        <v>350</v>
      </c>
      <c r="I288" s="192" t="s">
        <v>351</v>
      </c>
      <c r="J288" s="761"/>
      <c r="K288" s="791"/>
      <c r="L288" s="17"/>
      <c r="M288" s="728"/>
      <c r="N288" s="728"/>
      <c r="O288" s="793"/>
    </row>
    <row r="289" spans="1:15" ht="16.5" thickBot="1" x14ac:dyDescent="0.3">
      <c r="A289" s="19"/>
      <c r="B289" s="193" t="s">
        <v>26</v>
      </c>
      <c r="C289" s="24" t="s">
        <v>27</v>
      </c>
      <c r="D289" s="194">
        <v>1</v>
      </c>
      <c r="E289" s="195">
        <v>2</v>
      </c>
      <c r="F289" s="194">
        <v>3</v>
      </c>
      <c r="G289" s="194">
        <v>4</v>
      </c>
      <c r="H289" s="195">
        <v>5</v>
      </c>
      <c r="I289" s="194">
        <v>6</v>
      </c>
      <c r="J289" s="194">
        <v>7</v>
      </c>
      <c r="K289" s="195">
        <v>8</v>
      </c>
      <c r="L289" s="17"/>
      <c r="M289" s="17"/>
      <c r="N289" s="17"/>
      <c r="O289" s="196"/>
    </row>
    <row r="290" spans="1:15" ht="15.75" x14ac:dyDescent="0.25">
      <c r="A290" s="197"/>
      <c r="B290" s="198" t="s">
        <v>352</v>
      </c>
      <c r="C290" s="27" t="s">
        <v>247</v>
      </c>
      <c r="D290" s="199"/>
      <c r="E290" s="200"/>
      <c r="F290" s="200"/>
      <c r="G290" s="200"/>
      <c r="H290" s="200"/>
      <c r="I290" s="200"/>
      <c r="J290" s="200"/>
      <c r="K290" s="201"/>
      <c r="L290" s="197"/>
      <c r="M290" s="39" t="str">
        <f>IF(F290=G290+H290+I290,"","грешка")</f>
        <v/>
      </c>
      <c r="N290" s="39" t="str">
        <f>IF(J290=D290+E290-F290,"","грешка")</f>
        <v/>
      </c>
      <c r="O290" s="39" t="str">
        <f>IF(J290&lt;K290,"грешка","")</f>
        <v/>
      </c>
    </row>
    <row r="291" spans="1:15" ht="15.75" x14ac:dyDescent="0.25">
      <c r="A291" s="197"/>
      <c r="B291" s="202" t="s">
        <v>353</v>
      </c>
      <c r="C291" s="81" t="s">
        <v>248</v>
      </c>
      <c r="D291" s="203"/>
      <c r="E291" s="204"/>
      <c r="F291" s="204"/>
      <c r="G291" s="204"/>
      <c r="H291" s="204"/>
      <c r="I291" s="204"/>
      <c r="J291" s="204"/>
      <c r="K291" s="205"/>
      <c r="L291" s="197"/>
      <c r="M291" s="39" t="str">
        <f t="shared" ref="M291:M315" si="35">IF(F291=G291+H291+I291,"","грешка")</f>
        <v/>
      </c>
      <c r="N291" s="39" t="str">
        <f t="shared" ref="N291:N315" si="36">IF(J291=D291+E291-F291,"","грешка")</f>
        <v/>
      </c>
      <c r="O291" s="39" t="str">
        <f t="shared" ref="O291:O315" si="37">IF(J291&lt;K291,"грешка","")</f>
        <v/>
      </c>
    </row>
    <row r="292" spans="1:15" ht="15.75" x14ac:dyDescent="0.25">
      <c r="A292" s="197"/>
      <c r="B292" s="206" t="s">
        <v>354</v>
      </c>
      <c r="C292" s="81" t="s">
        <v>249</v>
      </c>
      <c r="D292" s="203"/>
      <c r="E292" s="204"/>
      <c r="F292" s="204"/>
      <c r="G292" s="204"/>
      <c r="H292" s="204"/>
      <c r="I292" s="204"/>
      <c r="J292" s="204"/>
      <c r="K292" s="205"/>
      <c r="L292" s="197"/>
      <c r="M292" s="39" t="str">
        <f t="shared" si="35"/>
        <v/>
      </c>
      <c r="N292" s="39" t="str">
        <f t="shared" si="36"/>
        <v/>
      </c>
      <c r="O292" s="39" t="str">
        <f t="shared" si="37"/>
        <v/>
      </c>
    </row>
    <row r="293" spans="1:15" ht="15.75" x14ac:dyDescent="0.25">
      <c r="A293" s="197"/>
      <c r="B293" s="206" t="s">
        <v>355</v>
      </c>
      <c r="C293" s="81" t="s">
        <v>250</v>
      </c>
      <c r="D293" s="203"/>
      <c r="E293" s="204"/>
      <c r="F293" s="204"/>
      <c r="G293" s="204"/>
      <c r="H293" s="204"/>
      <c r="I293" s="204"/>
      <c r="J293" s="204"/>
      <c r="K293" s="205"/>
      <c r="L293" s="197"/>
      <c r="M293" s="39" t="str">
        <f t="shared" si="35"/>
        <v/>
      </c>
      <c r="N293" s="39" t="str">
        <f t="shared" si="36"/>
        <v/>
      </c>
      <c r="O293" s="39" t="str">
        <f t="shared" si="37"/>
        <v/>
      </c>
    </row>
    <row r="294" spans="1:15" ht="15.75" x14ac:dyDescent="0.25">
      <c r="A294" s="197"/>
      <c r="B294" s="206" t="s">
        <v>356</v>
      </c>
      <c r="C294" s="81" t="s">
        <v>251</v>
      </c>
      <c r="D294" s="203"/>
      <c r="E294" s="204"/>
      <c r="F294" s="204"/>
      <c r="G294" s="204"/>
      <c r="H294" s="204"/>
      <c r="I294" s="204"/>
      <c r="J294" s="204"/>
      <c r="K294" s="205"/>
      <c r="L294" s="197"/>
      <c r="M294" s="39" t="str">
        <f t="shared" si="35"/>
        <v/>
      </c>
      <c r="N294" s="39" t="str">
        <f t="shared" si="36"/>
        <v/>
      </c>
      <c r="O294" s="39" t="str">
        <f t="shared" si="37"/>
        <v/>
      </c>
    </row>
    <row r="295" spans="1:15" ht="15.75" x14ac:dyDescent="0.25">
      <c r="A295" s="197"/>
      <c r="B295" s="202" t="s">
        <v>357</v>
      </c>
      <c r="C295" s="81" t="s">
        <v>252</v>
      </c>
      <c r="D295" s="203"/>
      <c r="E295" s="204"/>
      <c r="F295" s="204"/>
      <c r="G295" s="204"/>
      <c r="H295" s="204"/>
      <c r="I295" s="204"/>
      <c r="J295" s="204"/>
      <c r="K295" s="205"/>
      <c r="L295" s="197"/>
      <c r="M295" s="39" t="str">
        <f t="shared" si="35"/>
        <v/>
      </c>
      <c r="N295" s="39" t="str">
        <f t="shared" si="36"/>
        <v/>
      </c>
      <c r="O295" s="39" t="str">
        <f t="shared" si="37"/>
        <v/>
      </c>
    </row>
    <row r="296" spans="1:15" ht="30.75" x14ac:dyDescent="0.25">
      <c r="A296" s="197"/>
      <c r="B296" s="207" t="s">
        <v>358</v>
      </c>
      <c r="C296" s="81" t="s">
        <v>253</v>
      </c>
      <c r="D296" s="203"/>
      <c r="E296" s="204"/>
      <c r="F296" s="204"/>
      <c r="G296" s="204"/>
      <c r="H296" s="204"/>
      <c r="I296" s="204"/>
      <c r="J296" s="204"/>
      <c r="K296" s="205"/>
      <c r="L296" s="197"/>
      <c r="M296" s="39" t="str">
        <f t="shared" si="35"/>
        <v/>
      </c>
      <c r="N296" s="39" t="str">
        <f t="shared" si="36"/>
        <v/>
      </c>
      <c r="O296" s="39" t="str">
        <f t="shared" si="37"/>
        <v/>
      </c>
    </row>
    <row r="297" spans="1:15" ht="15.75" x14ac:dyDescent="0.25">
      <c r="A297" s="197"/>
      <c r="B297" s="202" t="s">
        <v>359</v>
      </c>
      <c r="C297" s="81" t="s">
        <v>254</v>
      </c>
      <c r="D297" s="203"/>
      <c r="E297" s="204"/>
      <c r="F297" s="204"/>
      <c r="G297" s="204"/>
      <c r="H297" s="204"/>
      <c r="I297" s="204"/>
      <c r="J297" s="204"/>
      <c r="K297" s="205"/>
      <c r="L297" s="197"/>
      <c r="M297" s="39" t="str">
        <f t="shared" si="35"/>
        <v/>
      </c>
      <c r="N297" s="39" t="str">
        <f t="shared" si="36"/>
        <v/>
      </c>
      <c r="O297" s="39" t="str">
        <f t="shared" si="37"/>
        <v/>
      </c>
    </row>
    <row r="298" spans="1:15" ht="15.75" x14ac:dyDescent="0.25">
      <c r="A298" s="197"/>
      <c r="B298" s="206" t="s">
        <v>360</v>
      </c>
      <c r="C298" s="81" t="s">
        <v>255</v>
      </c>
      <c r="D298" s="203"/>
      <c r="E298" s="204"/>
      <c r="F298" s="204"/>
      <c r="G298" s="204"/>
      <c r="H298" s="204"/>
      <c r="I298" s="204"/>
      <c r="J298" s="204"/>
      <c r="K298" s="205"/>
      <c r="L298" s="197"/>
      <c r="M298" s="39" t="str">
        <f t="shared" si="35"/>
        <v/>
      </c>
      <c r="N298" s="39" t="str">
        <f t="shared" si="36"/>
        <v/>
      </c>
      <c r="O298" s="39" t="str">
        <f t="shared" si="37"/>
        <v/>
      </c>
    </row>
    <row r="299" spans="1:15" ht="30.75" x14ac:dyDescent="0.25">
      <c r="A299" s="197"/>
      <c r="B299" s="207" t="s">
        <v>361</v>
      </c>
      <c r="C299" s="81" t="s">
        <v>256</v>
      </c>
      <c r="D299" s="203"/>
      <c r="E299" s="204"/>
      <c r="F299" s="204"/>
      <c r="G299" s="204"/>
      <c r="H299" s="204"/>
      <c r="I299" s="204"/>
      <c r="J299" s="204"/>
      <c r="K299" s="205"/>
      <c r="L299" s="197"/>
      <c r="M299" s="39" t="str">
        <f t="shared" si="35"/>
        <v/>
      </c>
      <c r="N299" s="39" t="str">
        <f t="shared" si="36"/>
        <v/>
      </c>
      <c r="O299" s="39" t="str">
        <f t="shared" si="37"/>
        <v/>
      </c>
    </row>
    <row r="300" spans="1:15" ht="30.75" x14ac:dyDescent="0.25">
      <c r="A300" s="197"/>
      <c r="B300" s="207" t="s">
        <v>362</v>
      </c>
      <c r="C300" s="81" t="s">
        <v>257</v>
      </c>
      <c r="D300" s="203"/>
      <c r="E300" s="204"/>
      <c r="F300" s="204"/>
      <c r="G300" s="204"/>
      <c r="H300" s="204"/>
      <c r="I300" s="204"/>
      <c r="J300" s="204"/>
      <c r="K300" s="205"/>
      <c r="L300" s="197"/>
      <c r="M300" s="39" t="str">
        <f t="shared" si="35"/>
        <v/>
      </c>
      <c r="N300" s="39" t="str">
        <f t="shared" si="36"/>
        <v/>
      </c>
      <c r="O300" s="39" t="str">
        <f t="shared" si="37"/>
        <v/>
      </c>
    </row>
    <row r="301" spans="1:15" ht="60.75" x14ac:dyDescent="0.25">
      <c r="A301" s="197"/>
      <c r="B301" s="208" t="s">
        <v>363</v>
      </c>
      <c r="C301" s="81" t="s">
        <v>258</v>
      </c>
      <c r="D301" s="203"/>
      <c r="E301" s="204"/>
      <c r="F301" s="204"/>
      <c r="G301" s="204"/>
      <c r="H301" s="204"/>
      <c r="I301" s="204"/>
      <c r="J301" s="204"/>
      <c r="K301" s="205"/>
      <c r="L301" s="197"/>
      <c r="M301" s="39" t="str">
        <f t="shared" si="35"/>
        <v/>
      </c>
      <c r="N301" s="39" t="str">
        <f t="shared" si="36"/>
        <v/>
      </c>
      <c r="O301" s="39" t="str">
        <f t="shared" si="37"/>
        <v/>
      </c>
    </row>
    <row r="302" spans="1:15" ht="15.75" x14ac:dyDescent="0.25">
      <c r="A302" s="197"/>
      <c r="B302" s="202" t="s">
        <v>364</v>
      </c>
      <c r="C302" s="81" t="s">
        <v>259</v>
      </c>
      <c r="D302" s="203"/>
      <c r="E302" s="204"/>
      <c r="F302" s="204"/>
      <c r="G302" s="204"/>
      <c r="H302" s="204"/>
      <c r="I302" s="204"/>
      <c r="J302" s="204"/>
      <c r="K302" s="205"/>
      <c r="L302" s="197"/>
      <c r="M302" s="39" t="str">
        <f t="shared" si="35"/>
        <v/>
      </c>
      <c r="N302" s="39" t="str">
        <f t="shared" si="36"/>
        <v/>
      </c>
      <c r="O302" s="39" t="str">
        <f t="shared" si="37"/>
        <v/>
      </c>
    </row>
    <row r="303" spans="1:15" ht="15.75" x14ac:dyDescent="0.25">
      <c r="A303" s="197"/>
      <c r="B303" s="206" t="s">
        <v>365</v>
      </c>
      <c r="C303" s="81" t="s">
        <v>260</v>
      </c>
      <c r="D303" s="203"/>
      <c r="E303" s="204"/>
      <c r="F303" s="204"/>
      <c r="G303" s="204"/>
      <c r="H303" s="204"/>
      <c r="I303" s="204"/>
      <c r="J303" s="204"/>
      <c r="K303" s="205"/>
      <c r="L303" s="197"/>
      <c r="M303" s="39" t="str">
        <f t="shared" si="35"/>
        <v/>
      </c>
      <c r="N303" s="39" t="str">
        <f t="shared" si="36"/>
        <v/>
      </c>
      <c r="O303" s="39" t="str">
        <f t="shared" si="37"/>
        <v/>
      </c>
    </row>
    <row r="304" spans="1:15" ht="15.75" x14ac:dyDescent="0.25">
      <c r="A304" s="197"/>
      <c r="B304" s="209" t="s">
        <v>366</v>
      </c>
      <c r="C304" s="81" t="s">
        <v>261</v>
      </c>
      <c r="D304" s="203"/>
      <c r="E304" s="204"/>
      <c r="F304" s="204"/>
      <c r="G304" s="204"/>
      <c r="H304" s="204"/>
      <c r="I304" s="204"/>
      <c r="J304" s="204"/>
      <c r="K304" s="205"/>
      <c r="L304" s="197"/>
      <c r="M304" s="39" t="str">
        <f t="shared" si="35"/>
        <v/>
      </c>
      <c r="N304" s="39" t="str">
        <f t="shared" si="36"/>
        <v/>
      </c>
      <c r="O304" s="39" t="str">
        <f t="shared" si="37"/>
        <v/>
      </c>
    </row>
    <row r="305" spans="1:15" ht="45.75" x14ac:dyDescent="0.25">
      <c r="A305" s="197"/>
      <c r="B305" s="208" t="s">
        <v>367</v>
      </c>
      <c r="C305" s="81" t="s">
        <v>262</v>
      </c>
      <c r="D305" s="203"/>
      <c r="E305" s="204"/>
      <c r="F305" s="204"/>
      <c r="G305" s="204"/>
      <c r="H305" s="204"/>
      <c r="I305" s="204"/>
      <c r="J305" s="204"/>
      <c r="K305" s="205"/>
      <c r="L305" s="197"/>
      <c r="M305" s="39" t="str">
        <f t="shared" si="35"/>
        <v/>
      </c>
      <c r="N305" s="39" t="str">
        <f t="shared" si="36"/>
        <v/>
      </c>
      <c r="O305" s="39" t="str">
        <f t="shared" si="37"/>
        <v/>
      </c>
    </row>
    <row r="306" spans="1:15" ht="15.75" x14ac:dyDescent="0.25">
      <c r="A306" s="197"/>
      <c r="B306" s="206" t="s">
        <v>368</v>
      </c>
      <c r="C306" s="81" t="s">
        <v>263</v>
      </c>
      <c r="D306" s="203"/>
      <c r="E306" s="204"/>
      <c r="F306" s="204"/>
      <c r="G306" s="204"/>
      <c r="H306" s="204"/>
      <c r="I306" s="204"/>
      <c r="J306" s="204"/>
      <c r="K306" s="205"/>
      <c r="L306" s="197"/>
      <c r="M306" s="39" t="str">
        <f t="shared" si="35"/>
        <v/>
      </c>
      <c r="N306" s="39" t="str">
        <f t="shared" si="36"/>
        <v/>
      </c>
      <c r="O306" s="39" t="str">
        <f t="shared" si="37"/>
        <v/>
      </c>
    </row>
    <row r="307" spans="1:15" ht="15.75" x14ac:dyDescent="0.25">
      <c r="A307" s="197"/>
      <c r="B307" s="202" t="s">
        <v>369</v>
      </c>
      <c r="C307" s="81" t="s">
        <v>265</v>
      </c>
      <c r="D307" s="203"/>
      <c r="E307" s="204"/>
      <c r="F307" s="204"/>
      <c r="G307" s="204"/>
      <c r="H307" s="204"/>
      <c r="I307" s="204"/>
      <c r="J307" s="204"/>
      <c r="K307" s="205"/>
      <c r="L307" s="197"/>
      <c r="M307" s="39" t="str">
        <f t="shared" si="35"/>
        <v/>
      </c>
      <c r="N307" s="39" t="str">
        <f t="shared" si="36"/>
        <v/>
      </c>
      <c r="O307" s="39" t="str">
        <f t="shared" si="37"/>
        <v/>
      </c>
    </row>
    <row r="308" spans="1:15" ht="15.75" x14ac:dyDescent="0.25">
      <c r="A308" s="197"/>
      <c r="B308" s="206" t="s">
        <v>370</v>
      </c>
      <c r="C308" s="81" t="s">
        <v>266</v>
      </c>
      <c r="D308" s="203"/>
      <c r="E308" s="204"/>
      <c r="F308" s="204"/>
      <c r="G308" s="204"/>
      <c r="H308" s="204"/>
      <c r="I308" s="204"/>
      <c r="J308" s="204"/>
      <c r="K308" s="205"/>
      <c r="L308" s="197"/>
      <c r="M308" s="39" t="str">
        <f t="shared" si="35"/>
        <v/>
      </c>
      <c r="N308" s="39" t="str">
        <f t="shared" si="36"/>
        <v/>
      </c>
      <c r="O308" s="39" t="str">
        <f t="shared" si="37"/>
        <v/>
      </c>
    </row>
    <row r="309" spans="1:15" ht="15.75" x14ac:dyDescent="0.25">
      <c r="A309" s="197"/>
      <c r="B309" s="206" t="s">
        <v>371</v>
      </c>
      <c r="C309" s="81" t="s">
        <v>267</v>
      </c>
      <c r="D309" s="203"/>
      <c r="E309" s="204"/>
      <c r="F309" s="204"/>
      <c r="G309" s="204"/>
      <c r="H309" s="204"/>
      <c r="I309" s="204"/>
      <c r="J309" s="204"/>
      <c r="K309" s="205"/>
      <c r="L309" s="197"/>
      <c r="M309" s="39" t="str">
        <f t="shared" si="35"/>
        <v/>
      </c>
      <c r="N309" s="39" t="str">
        <f t="shared" si="36"/>
        <v/>
      </c>
      <c r="O309" s="39" t="str">
        <f t="shared" si="37"/>
        <v/>
      </c>
    </row>
    <row r="310" spans="1:15" ht="15.75" x14ac:dyDescent="0.25">
      <c r="A310" s="197"/>
      <c r="B310" s="202" t="s">
        <v>372</v>
      </c>
      <c r="C310" s="81" t="s">
        <v>268</v>
      </c>
      <c r="D310" s="203"/>
      <c r="E310" s="204"/>
      <c r="F310" s="204"/>
      <c r="G310" s="204"/>
      <c r="H310" s="204"/>
      <c r="I310" s="204"/>
      <c r="J310" s="204"/>
      <c r="K310" s="205"/>
      <c r="L310" s="197"/>
      <c r="M310" s="39" t="str">
        <f t="shared" si="35"/>
        <v/>
      </c>
      <c r="N310" s="39" t="str">
        <f t="shared" si="36"/>
        <v/>
      </c>
      <c r="O310" s="39" t="str">
        <f t="shared" si="37"/>
        <v/>
      </c>
    </row>
    <row r="311" spans="1:15" ht="15.75" x14ac:dyDescent="0.25">
      <c r="A311" s="197"/>
      <c r="B311" s="202" t="s">
        <v>373</v>
      </c>
      <c r="C311" s="81" t="s">
        <v>269</v>
      </c>
      <c r="D311" s="203"/>
      <c r="E311" s="204"/>
      <c r="F311" s="204"/>
      <c r="G311" s="204"/>
      <c r="H311" s="204"/>
      <c r="I311" s="204"/>
      <c r="J311" s="204"/>
      <c r="K311" s="205"/>
      <c r="L311" s="197"/>
      <c r="M311" s="39" t="str">
        <f t="shared" si="35"/>
        <v/>
      </c>
      <c r="N311" s="39" t="str">
        <f t="shared" si="36"/>
        <v/>
      </c>
      <c r="O311" s="39" t="str">
        <f t="shared" si="37"/>
        <v/>
      </c>
    </row>
    <row r="312" spans="1:15" ht="15.75" x14ac:dyDescent="0.25">
      <c r="A312" s="197"/>
      <c r="B312" s="206" t="s">
        <v>374</v>
      </c>
      <c r="C312" s="81" t="s">
        <v>271</v>
      </c>
      <c r="D312" s="203"/>
      <c r="E312" s="204"/>
      <c r="F312" s="204"/>
      <c r="G312" s="204"/>
      <c r="H312" s="204"/>
      <c r="I312" s="204"/>
      <c r="J312" s="204"/>
      <c r="K312" s="205"/>
      <c r="L312" s="197"/>
      <c r="M312" s="39" t="str">
        <f t="shared" si="35"/>
        <v/>
      </c>
      <c r="N312" s="39" t="str">
        <f t="shared" si="36"/>
        <v/>
      </c>
      <c r="O312" s="39" t="str">
        <f t="shared" si="37"/>
        <v/>
      </c>
    </row>
    <row r="313" spans="1:15" ht="30.75" x14ac:dyDescent="0.25">
      <c r="A313" s="197"/>
      <c r="B313" s="208" t="s">
        <v>375</v>
      </c>
      <c r="C313" s="81" t="s">
        <v>272</v>
      </c>
      <c r="D313" s="203"/>
      <c r="E313" s="204"/>
      <c r="F313" s="204"/>
      <c r="G313" s="204"/>
      <c r="H313" s="204"/>
      <c r="I313" s="204"/>
      <c r="J313" s="204"/>
      <c r="K313" s="205"/>
      <c r="L313" s="197"/>
      <c r="M313" s="39" t="str">
        <f t="shared" si="35"/>
        <v/>
      </c>
      <c r="N313" s="39" t="str">
        <f t="shared" si="36"/>
        <v/>
      </c>
      <c r="O313" s="39" t="str">
        <f t="shared" si="37"/>
        <v/>
      </c>
    </row>
    <row r="314" spans="1:15" ht="30.75" x14ac:dyDescent="0.25">
      <c r="A314" s="197"/>
      <c r="B314" s="208" t="s">
        <v>376</v>
      </c>
      <c r="C314" s="81" t="s">
        <v>273</v>
      </c>
      <c r="D314" s="203"/>
      <c r="E314" s="204"/>
      <c r="F314" s="204"/>
      <c r="G314" s="204"/>
      <c r="H314" s="204"/>
      <c r="I314" s="204"/>
      <c r="J314" s="204"/>
      <c r="K314" s="205"/>
      <c r="L314" s="197"/>
      <c r="M314" s="39" t="str">
        <f t="shared" si="35"/>
        <v/>
      </c>
      <c r="N314" s="39" t="str">
        <f t="shared" si="36"/>
        <v/>
      </c>
      <c r="O314" s="39" t="str">
        <f t="shared" si="37"/>
        <v/>
      </c>
    </row>
    <row r="315" spans="1:15" ht="16.5" thickBot="1" x14ac:dyDescent="0.3">
      <c r="A315" s="197"/>
      <c r="B315" s="210" t="s">
        <v>377</v>
      </c>
      <c r="C315" s="30" t="s">
        <v>274</v>
      </c>
      <c r="D315" s="211"/>
      <c r="E315" s="212"/>
      <c r="F315" s="212"/>
      <c r="G315" s="212"/>
      <c r="H315" s="212"/>
      <c r="I315" s="212"/>
      <c r="J315" s="212"/>
      <c r="K315" s="213"/>
      <c r="L315" s="197"/>
      <c r="M315" s="39" t="str">
        <f t="shared" si="35"/>
        <v/>
      </c>
      <c r="N315" s="39" t="str">
        <f t="shared" si="36"/>
        <v/>
      </c>
      <c r="O315" s="39" t="str">
        <f t="shared" si="37"/>
        <v/>
      </c>
    </row>
    <row r="316" spans="1:15" x14ac:dyDescent="0.2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</row>
    <row r="317" spans="1:15" ht="15.75" x14ac:dyDescent="0.25">
      <c r="A317" s="19" t="s">
        <v>280</v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80"/>
    </row>
    <row r="318" spans="1:15" ht="44.25" x14ac:dyDescent="0.25">
      <c r="A318" s="19"/>
      <c r="B318" s="214" t="s">
        <v>378</v>
      </c>
      <c r="C318" s="32"/>
      <c r="D318" s="39" t="str">
        <f>IF(D290=D291+D295+D297+D301+D302+D305+D307+D310+D311+D313+D314+D315,"","грешка")</f>
        <v/>
      </c>
      <c r="E318" s="39" t="str">
        <f t="shared" ref="E318:K318" si="38">IF(E290=E291+E295+E297+E301+E302+E305+E307+E310+E311+E313+E314+E315,"","грешка")</f>
        <v/>
      </c>
      <c r="F318" s="39" t="str">
        <f t="shared" si="38"/>
        <v/>
      </c>
      <c r="G318" s="39" t="str">
        <f t="shared" si="38"/>
        <v/>
      </c>
      <c r="H318" s="39" t="str">
        <f t="shared" si="38"/>
        <v/>
      </c>
      <c r="I318" s="39" t="str">
        <f t="shared" si="38"/>
        <v/>
      </c>
      <c r="J318" s="39" t="str">
        <f t="shared" si="38"/>
        <v/>
      </c>
      <c r="K318" s="39" t="str">
        <f t="shared" si="38"/>
        <v/>
      </c>
      <c r="L318" s="17"/>
      <c r="M318" s="17"/>
      <c r="N318" s="17"/>
      <c r="O318" s="80"/>
    </row>
    <row r="319" spans="1:15" ht="15.75" x14ac:dyDescent="0.25">
      <c r="A319" s="19"/>
      <c r="B319" s="31" t="s">
        <v>379</v>
      </c>
      <c r="C319" s="32"/>
      <c r="D319" s="33" t="str">
        <f>IF(D291&lt;SUM(D292:D294),"грешка","")</f>
        <v/>
      </c>
      <c r="E319" s="33" t="str">
        <f t="shared" ref="E319:K319" si="39">IF(E291&lt;SUM(E292:E294),"грешка","")</f>
        <v/>
      </c>
      <c r="F319" s="33" t="str">
        <f t="shared" si="39"/>
        <v/>
      </c>
      <c r="G319" s="33" t="str">
        <f t="shared" si="39"/>
        <v/>
      </c>
      <c r="H319" s="33" t="str">
        <f t="shared" si="39"/>
        <v/>
      </c>
      <c r="I319" s="33" t="str">
        <f t="shared" si="39"/>
        <v/>
      </c>
      <c r="J319" s="33" t="str">
        <f t="shared" si="39"/>
        <v/>
      </c>
      <c r="K319" s="33" t="str">
        <f t="shared" si="39"/>
        <v/>
      </c>
      <c r="L319" s="17"/>
      <c r="M319" s="17"/>
      <c r="N319" s="17"/>
      <c r="O319" s="80"/>
    </row>
    <row r="320" spans="1:15" ht="15.75" x14ac:dyDescent="0.25">
      <c r="A320" s="19"/>
      <c r="B320" s="31" t="s">
        <v>380</v>
      </c>
      <c r="C320" s="32"/>
      <c r="D320" s="39" t="str">
        <f>IF(D295&lt;D296,"грешка","")</f>
        <v/>
      </c>
      <c r="E320" s="39" t="str">
        <f t="shared" ref="E320:K320" si="40">IF(E295&lt;E296,"грешка","")</f>
        <v/>
      </c>
      <c r="F320" s="39" t="str">
        <f t="shared" si="40"/>
        <v/>
      </c>
      <c r="G320" s="39" t="str">
        <f t="shared" si="40"/>
        <v/>
      </c>
      <c r="H320" s="39" t="str">
        <f t="shared" si="40"/>
        <v/>
      </c>
      <c r="I320" s="39" t="str">
        <f t="shared" si="40"/>
        <v/>
      </c>
      <c r="J320" s="39" t="str">
        <f t="shared" si="40"/>
        <v/>
      </c>
      <c r="K320" s="39" t="str">
        <f t="shared" si="40"/>
        <v/>
      </c>
      <c r="L320" s="17"/>
      <c r="M320" s="17"/>
      <c r="N320" s="17"/>
      <c r="O320" s="80"/>
    </row>
    <row r="321" spans="1:21" ht="15.75" x14ac:dyDescent="0.25">
      <c r="A321" s="19"/>
      <c r="B321" s="31" t="s">
        <v>381</v>
      </c>
      <c r="C321" s="32"/>
      <c r="D321" s="33" t="str">
        <f>IF(D297&lt;SUM(D298:D300),"грешка","")</f>
        <v/>
      </c>
      <c r="E321" s="33" t="str">
        <f t="shared" ref="E321:K321" si="41">IF(E297&lt;SUM(E298:E300),"грешка","")</f>
        <v/>
      </c>
      <c r="F321" s="33" t="str">
        <f t="shared" si="41"/>
        <v/>
      </c>
      <c r="G321" s="33" t="str">
        <f t="shared" si="41"/>
        <v/>
      </c>
      <c r="H321" s="33" t="str">
        <f t="shared" si="41"/>
        <v/>
      </c>
      <c r="I321" s="33" t="str">
        <f t="shared" si="41"/>
        <v/>
      </c>
      <c r="J321" s="33" t="str">
        <f t="shared" si="41"/>
        <v/>
      </c>
      <c r="K321" s="33" t="str">
        <f t="shared" si="41"/>
        <v/>
      </c>
      <c r="L321" s="17"/>
      <c r="M321" s="17"/>
      <c r="N321" s="17"/>
      <c r="O321" s="80"/>
    </row>
    <row r="322" spans="1:21" ht="15.75" x14ac:dyDescent="0.25">
      <c r="A322" s="19"/>
      <c r="B322" s="31" t="s">
        <v>382</v>
      </c>
      <c r="C322" s="32"/>
      <c r="D322" s="33" t="str">
        <f>IF(D302&lt;SUM(D303:D304),"грешка","")</f>
        <v/>
      </c>
      <c r="E322" s="33" t="str">
        <f t="shared" ref="E322:K322" si="42">IF(E302&lt;SUM(E303:E304),"грешка","")</f>
        <v/>
      </c>
      <c r="F322" s="33" t="str">
        <f t="shared" si="42"/>
        <v/>
      </c>
      <c r="G322" s="33" t="str">
        <f t="shared" si="42"/>
        <v/>
      </c>
      <c r="H322" s="33" t="str">
        <f t="shared" si="42"/>
        <v/>
      </c>
      <c r="I322" s="33" t="str">
        <f t="shared" si="42"/>
        <v/>
      </c>
      <c r="J322" s="33" t="str">
        <f t="shared" si="42"/>
        <v/>
      </c>
      <c r="K322" s="33" t="str">
        <f t="shared" si="42"/>
        <v/>
      </c>
      <c r="L322" s="17"/>
      <c r="M322" s="17"/>
      <c r="N322" s="17"/>
      <c r="O322" s="80"/>
    </row>
    <row r="323" spans="1:21" ht="15.75" x14ac:dyDescent="0.25">
      <c r="A323" s="19"/>
      <c r="B323" s="31" t="s">
        <v>383</v>
      </c>
      <c r="C323" s="32"/>
      <c r="D323" s="39" t="str">
        <f>IF(D305&lt;D306,"грешка","")</f>
        <v/>
      </c>
      <c r="E323" s="39" t="str">
        <f t="shared" ref="E323:K323" si="43">IF(E305&lt;E306,"грешка","")</f>
        <v/>
      </c>
      <c r="F323" s="39" t="str">
        <f t="shared" si="43"/>
        <v/>
      </c>
      <c r="G323" s="39" t="str">
        <f t="shared" si="43"/>
        <v/>
      </c>
      <c r="H323" s="39" t="str">
        <f t="shared" si="43"/>
        <v/>
      </c>
      <c r="I323" s="39" t="str">
        <f t="shared" si="43"/>
        <v/>
      </c>
      <c r="J323" s="39" t="str">
        <f t="shared" si="43"/>
        <v/>
      </c>
      <c r="K323" s="39" t="str">
        <f t="shared" si="43"/>
        <v/>
      </c>
      <c r="L323" s="17"/>
      <c r="M323" s="17"/>
      <c r="N323" s="17"/>
      <c r="O323" s="80"/>
    </row>
    <row r="324" spans="1:21" ht="15.75" x14ac:dyDescent="0.25">
      <c r="A324" s="19"/>
      <c r="B324" s="31" t="s">
        <v>384</v>
      </c>
      <c r="C324" s="32"/>
      <c r="D324" s="33" t="str">
        <f>IF(D307&lt;SUM(D308:D309),"грешка","")</f>
        <v/>
      </c>
      <c r="E324" s="33" t="str">
        <f t="shared" ref="E324:K324" si="44">IF(E307&lt;SUM(E308:E309),"грешка","")</f>
        <v/>
      </c>
      <c r="F324" s="33" t="str">
        <f t="shared" si="44"/>
        <v/>
      </c>
      <c r="G324" s="33" t="str">
        <f t="shared" si="44"/>
        <v/>
      </c>
      <c r="H324" s="33" t="str">
        <f t="shared" si="44"/>
        <v/>
      </c>
      <c r="I324" s="33" t="str">
        <f t="shared" si="44"/>
        <v/>
      </c>
      <c r="J324" s="33" t="str">
        <f t="shared" si="44"/>
        <v/>
      </c>
      <c r="K324" s="33" t="str">
        <f t="shared" si="44"/>
        <v/>
      </c>
      <c r="L324" s="17"/>
      <c r="M324" s="17"/>
      <c r="N324" s="17"/>
      <c r="O324" s="80"/>
    </row>
    <row r="325" spans="1:21" ht="15.75" x14ac:dyDescent="0.25">
      <c r="A325" s="19"/>
      <c r="B325" s="31" t="s">
        <v>385</v>
      </c>
      <c r="C325" s="32"/>
      <c r="D325" s="39" t="str">
        <f>IF(D311&lt;D312,"грешка","")</f>
        <v/>
      </c>
      <c r="E325" s="39" t="str">
        <f t="shared" ref="E325:K325" si="45">IF(E311&lt;E312,"грешка","")</f>
        <v/>
      </c>
      <c r="F325" s="39" t="str">
        <f t="shared" si="45"/>
        <v/>
      </c>
      <c r="G325" s="39" t="str">
        <f t="shared" si="45"/>
        <v/>
      </c>
      <c r="H325" s="39" t="str">
        <f t="shared" si="45"/>
        <v/>
      </c>
      <c r="I325" s="39" t="str">
        <f t="shared" si="45"/>
        <v/>
      </c>
      <c r="J325" s="39" t="str">
        <f t="shared" si="45"/>
        <v/>
      </c>
      <c r="K325" s="39" t="str">
        <f t="shared" si="45"/>
        <v/>
      </c>
      <c r="L325" s="17"/>
      <c r="M325" s="17"/>
      <c r="N325" s="17"/>
      <c r="O325" s="80"/>
    </row>
    <row r="327" spans="1:21" ht="15.75" x14ac:dyDescent="0.25">
      <c r="A327" s="15"/>
      <c r="B327" s="16" t="s">
        <v>386</v>
      </c>
      <c r="C327" s="17"/>
      <c r="D327" s="17"/>
      <c r="E327" s="17"/>
      <c r="F327" s="17"/>
      <c r="G327" s="17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1:21" ht="15.75" x14ac:dyDescent="0.25">
      <c r="A328" s="215">
        <v>9</v>
      </c>
      <c r="B328" s="216" t="s">
        <v>387</v>
      </c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1:21" x14ac:dyDescent="0.2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1:21" ht="16.5" thickBot="1" x14ac:dyDescent="0.3">
      <c r="A330" s="19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9" t="s">
        <v>2</v>
      </c>
      <c r="S330" s="17"/>
      <c r="T330" s="17"/>
      <c r="U330" s="17"/>
    </row>
    <row r="331" spans="1:21" ht="23.25" customHeight="1" thickBot="1" x14ac:dyDescent="0.3">
      <c r="A331" s="19"/>
      <c r="B331" s="796"/>
      <c r="C331" s="740" t="s">
        <v>239</v>
      </c>
      <c r="D331" s="720" t="s">
        <v>388</v>
      </c>
      <c r="E331" s="731"/>
      <c r="F331" s="740" t="s">
        <v>389</v>
      </c>
      <c r="G331" s="742" t="s">
        <v>390</v>
      </c>
      <c r="H331" s="747"/>
      <c r="I331" s="748"/>
      <c r="J331" s="740" t="s">
        <v>391</v>
      </c>
      <c r="K331" s="740" t="s">
        <v>392</v>
      </c>
      <c r="L331" s="740" t="s">
        <v>393</v>
      </c>
      <c r="M331" s="740" t="s">
        <v>394</v>
      </c>
      <c r="N331" s="740" t="s">
        <v>395</v>
      </c>
      <c r="O331" s="740" t="s">
        <v>396</v>
      </c>
      <c r="P331" s="740" t="s">
        <v>397</v>
      </c>
      <c r="Q331" s="17"/>
      <c r="R331" s="736" t="s">
        <v>398</v>
      </c>
      <c r="S331" s="794" t="s">
        <v>399</v>
      </c>
      <c r="T331" s="794" t="s">
        <v>400</v>
      </c>
      <c r="U331" s="794" t="s">
        <v>401</v>
      </c>
    </row>
    <row r="332" spans="1:21" ht="45.75" thickBot="1" x14ac:dyDescent="0.3">
      <c r="A332" s="19"/>
      <c r="B332" s="746"/>
      <c r="C332" s="718"/>
      <c r="D332" s="217" t="s">
        <v>402</v>
      </c>
      <c r="E332" s="217" t="s">
        <v>403</v>
      </c>
      <c r="F332" s="741"/>
      <c r="G332" s="217" t="s">
        <v>404</v>
      </c>
      <c r="H332" s="217" t="s">
        <v>405</v>
      </c>
      <c r="I332" s="217" t="s">
        <v>406</v>
      </c>
      <c r="J332" s="741"/>
      <c r="K332" s="741"/>
      <c r="L332" s="741"/>
      <c r="M332" s="741"/>
      <c r="N332" s="741"/>
      <c r="O332" s="741"/>
      <c r="P332" s="741"/>
      <c r="Q332" s="17"/>
      <c r="R332" s="792"/>
      <c r="S332" s="795"/>
      <c r="T332" s="795"/>
      <c r="U332" s="795"/>
    </row>
    <row r="333" spans="1:21" ht="16.5" thickBot="1" x14ac:dyDescent="0.3">
      <c r="A333" s="19"/>
      <c r="B333" s="23" t="s">
        <v>26</v>
      </c>
      <c r="C333" s="23" t="s">
        <v>27</v>
      </c>
      <c r="D333" s="24">
        <v>1</v>
      </c>
      <c r="E333" s="24">
        <v>2</v>
      </c>
      <c r="F333" s="24">
        <v>3</v>
      </c>
      <c r="G333" s="24">
        <v>4</v>
      </c>
      <c r="H333" s="24">
        <v>5</v>
      </c>
      <c r="I333" s="24">
        <v>6</v>
      </c>
      <c r="J333" s="24">
        <v>7</v>
      </c>
      <c r="K333" s="24">
        <v>8</v>
      </c>
      <c r="L333" s="24">
        <v>9</v>
      </c>
      <c r="M333" s="24">
        <v>10</v>
      </c>
      <c r="N333" s="24">
        <v>11</v>
      </c>
      <c r="O333" s="24">
        <v>12</v>
      </c>
      <c r="P333" s="24">
        <v>13</v>
      </c>
      <c r="Q333" s="17"/>
      <c r="R333" s="17"/>
      <c r="S333" s="196"/>
      <c r="T333" s="196"/>
      <c r="U333" s="196"/>
    </row>
    <row r="334" spans="1:21" ht="16.5" thickBot="1" x14ac:dyDescent="0.3">
      <c r="A334" s="19"/>
      <c r="B334" s="218" t="s">
        <v>5</v>
      </c>
      <c r="C334" s="219" t="s">
        <v>247</v>
      </c>
      <c r="D334" s="220"/>
      <c r="E334" s="221"/>
      <c r="F334" s="221"/>
      <c r="G334" s="221"/>
      <c r="H334" s="221"/>
      <c r="I334" s="221"/>
      <c r="J334" s="221"/>
      <c r="K334" s="221"/>
      <c r="L334" s="222" t="e">
        <f>K334/E334</f>
        <v>#DIV/0!</v>
      </c>
      <c r="M334" s="223" t="e">
        <f>K334/(F334+G334)</f>
        <v>#DIV/0!</v>
      </c>
      <c r="N334" s="222" t="e">
        <f>(F334+G334)/E334</f>
        <v>#DIV/0!</v>
      </c>
      <c r="O334" s="223" t="e">
        <f>I334*100/(H334+I334)</f>
        <v>#DIV/0!</v>
      </c>
      <c r="P334" s="224">
        <f>F334+G334</f>
        <v>0</v>
      </c>
      <c r="Q334" s="17"/>
      <c r="R334" s="39" t="str">
        <f>IF(J334=(F334+G334)-(H334+I334),"","грешка")</f>
        <v/>
      </c>
      <c r="S334" s="39" t="str">
        <f>IF(SUM(F334:J334)&gt;0,IF(E334&gt;0,"","грешка"),"")</f>
        <v/>
      </c>
      <c r="T334" s="39" t="str">
        <f>IF(SUM(F334:J334)&gt;0,IF(K334&gt;0,"","грешка"),"")</f>
        <v/>
      </c>
      <c r="U334" s="39" t="str">
        <f>IF(K334&gt;0,IF(E334&gt;0,IF(SUM(F334:J334)&gt;0,"","грешка"),"грешка"),"")</f>
        <v/>
      </c>
    </row>
    <row r="337" spans="1:4" ht="15.75" x14ac:dyDescent="0.25">
      <c r="A337" s="15"/>
      <c r="B337" s="16" t="s">
        <v>407</v>
      </c>
      <c r="C337" s="80"/>
      <c r="D337" s="80"/>
    </row>
    <row r="338" spans="1:4" ht="15.75" x14ac:dyDescent="0.25">
      <c r="A338" s="18">
        <v>10</v>
      </c>
      <c r="B338" s="19" t="s">
        <v>408</v>
      </c>
      <c r="C338" s="19"/>
      <c r="D338" s="80"/>
    </row>
    <row r="339" spans="1:4" ht="16.5" thickBot="1" x14ac:dyDescent="0.3">
      <c r="A339" s="19"/>
      <c r="B339" s="80"/>
      <c r="C339" s="80"/>
      <c r="D339" s="80"/>
    </row>
    <row r="340" spans="1:4" ht="31.5" thickBot="1" x14ac:dyDescent="0.3">
      <c r="A340" s="19"/>
      <c r="B340" s="225"/>
      <c r="C340" s="226" t="s">
        <v>239</v>
      </c>
      <c r="D340" s="227" t="s">
        <v>5</v>
      </c>
    </row>
    <row r="341" spans="1:4" ht="16.5" thickBot="1" x14ac:dyDescent="0.3">
      <c r="A341" s="19"/>
      <c r="B341" s="23" t="s">
        <v>26</v>
      </c>
      <c r="C341" s="23" t="s">
        <v>27</v>
      </c>
      <c r="D341" s="23">
        <v>1</v>
      </c>
    </row>
    <row r="342" spans="1:4" ht="15.75" x14ac:dyDescent="0.25">
      <c r="A342" s="19"/>
      <c r="B342" s="228" t="s">
        <v>409</v>
      </c>
      <c r="C342" s="229" t="s">
        <v>247</v>
      </c>
      <c r="D342" s="230"/>
    </row>
    <row r="343" spans="1:4" ht="15.75" x14ac:dyDescent="0.25">
      <c r="A343" s="19"/>
      <c r="B343" s="231" t="s">
        <v>410</v>
      </c>
      <c r="C343" s="232" t="s">
        <v>248</v>
      </c>
      <c r="D343" s="233"/>
    </row>
    <row r="344" spans="1:4" ht="15.75" x14ac:dyDescent="0.25">
      <c r="A344" s="19"/>
      <c r="B344" s="234" t="s">
        <v>411</v>
      </c>
      <c r="C344" s="232" t="s">
        <v>249</v>
      </c>
      <c r="D344" s="233"/>
    </row>
    <row r="345" spans="1:4" ht="15.75" x14ac:dyDescent="0.25">
      <c r="A345" s="19"/>
      <c r="B345" s="235" t="s">
        <v>412</v>
      </c>
      <c r="C345" s="232" t="s">
        <v>250</v>
      </c>
      <c r="D345" s="233"/>
    </row>
    <row r="346" spans="1:4" ht="15.75" x14ac:dyDescent="0.25">
      <c r="A346" s="19"/>
      <c r="B346" s="235" t="s">
        <v>413</v>
      </c>
      <c r="C346" s="232" t="s">
        <v>251</v>
      </c>
      <c r="D346" s="233"/>
    </row>
    <row r="347" spans="1:4" ht="15.75" x14ac:dyDescent="0.25">
      <c r="A347" s="19"/>
      <c r="B347" s="231" t="s">
        <v>414</v>
      </c>
      <c r="C347" s="232" t="s">
        <v>252</v>
      </c>
      <c r="D347" s="233"/>
    </row>
    <row r="348" spans="1:4" ht="15.75" x14ac:dyDescent="0.25">
      <c r="A348" s="19"/>
      <c r="B348" s="236" t="s">
        <v>415</v>
      </c>
      <c r="C348" s="232" t="s">
        <v>253</v>
      </c>
      <c r="D348" s="233"/>
    </row>
    <row r="349" spans="1:4" ht="15.75" x14ac:dyDescent="0.25">
      <c r="A349" s="19"/>
      <c r="B349" s="237" t="s">
        <v>416</v>
      </c>
      <c r="C349" s="232" t="s">
        <v>254</v>
      </c>
      <c r="D349" s="233"/>
    </row>
    <row r="350" spans="1:4" ht="15.75" x14ac:dyDescent="0.25">
      <c r="A350" s="19"/>
      <c r="B350" s="238" t="s">
        <v>417</v>
      </c>
      <c r="C350" s="232" t="s">
        <v>255</v>
      </c>
      <c r="D350" s="233"/>
    </row>
    <row r="351" spans="1:4" ht="15.75" x14ac:dyDescent="0.25">
      <c r="A351" s="19"/>
      <c r="B351" s="238" t="s">
        <v>418</v>
      </c>
      <c r="C351" s="232" t="s">
        <v>256</v>
      </c>
      <c r="D351" s="233"/>
    </row>
    <row r="352" spans="1:4" ht="15.75" x14ac:dyDescent="0.25">
      <c r="A352" s="19"/>
      <c r="B352" s="238" t="s">
        <v>419</v>
      </c>
      <c r="C352" s="232" t="s">
        <v>257</v>
      </c>
      <c r="D352" s="233"/>
    </row>
    <row r="353" spans="1:4" ht="15.75" x14ac:dyDescent="0.25">
      <c r="A353" s="19"/>
      <c r="B353" s="234" t="s">
        <v>420</v>
      </c>
      <c r="C353" s="232" t="s">
        <v>258</v>
      </c>
      <c r="D353" s="233"/>
    </row>
    <row r="354" spans="1:4" ht="15.75" x14ac:dyDescent="0.25">
      <c r="A354" s="19"/>
      <c r="B354" s="237" t="s">
        <v>421</v>
      </c>
      <c r="C354" s="232" t="s">
        <v>259</v>
      </c>
      <c r="D354" s="233"/>
    </row>
    <row r="355" spans="1:4" ht="15.75" x14ac:dyDescent="0.25">
      <c r="A355" s="19"/>
      <c r="B355" s="239" t="s">
        <v>422</v>
      </c>
      <c r="C355" s="232" t="s">
        <v>260</v>
      </c>
      <c r="D355" s="233"/>
    </row>
    <row r="356" spans="1:4" ht="15.75" x14ac:dyDescent="0.25">
      <c r="A356" s="19"/>
      <c r="B356" s="239" t="s">
        <v>423</v>
      </c>
      <c r="C356" s="232" t="s">
        <v>261</v>
      </c>
      <c r="D356" s="233"/>
    </row>
    <row r="357" spans="1:4" ht="30.75" x14ac:dyDescent="0.25">
      <c r="A357" s="19"/>
      <c r="B357" s="240" t="s">
        <v>424</v>
      </c>
      <c r="C357" s="232" t="s">
        <v>262</v>
      </c>
      <c r="D357" s="233"/>
    </row>
    <row r="358" spans="1:4" ht="15.75" x14ac:dyDescent="0.25">
      <c r="A358" s="19"/>
      <c r="B358" s="231" t="s">
        <v>425</v>
      </c>
      <c r="C358" s="232" t="s">
        <v>263</v>
      </c>
      <c r="D358" s="233"/>
    </row>
    <row r="359" spans="1:4" ht="16.5" thickBot="1" x14ac:dyDescent="0.3">
      <c r="A359" s="19"/>
      <c r="B359" s="241" t="s">
        <v>426</v>
      </c>
      <c r="C359" s="242" t="s">
        <v>265</v>
      </c>
      <c r="D359" s="243"/>
    </row>
    <row r="360" spans="1:4" x14ac:dyDescent="0.25">
      <c r="A360" s="80"/>
      <c r="B360" s="80"/>
      <c r="C360" s="80"/>
      <c r="D360" s="80"/>
    </row>
    <row r="361" spans="1:4" ht="15.75" x14ac:dyDescent="0.25">
      <c r="A361" s="19" t="s">
        <v>280</v>
      </c>
      <c r="B361" s="17"/>
      <c r="C361" s="17"/>
      <c r="D361" s="17"/>
    </row>
    <row r="362" spans="1:4" ht="15.75" x14ac:dyDescent="0.25">
      <c r="A362" s="19"/>
      <c r="B362" s="31" t="s">
        <v>427</v>
      </c>
      <c r="C362" s="32"/>
      <c r="D362" s="33" t="str">
        <f>IF(D342=D343+D347+D358,"","грешка" )</f>
        <v/>
      </c>
    </row>
    <row r="363" spans="1:4" ht="15.75" x14ac:dyDescent="0.25">
      <c r="A363" s="19"/>
      <c r="B363" s="31" t="s">
        <v>428</v>
      </c>
      <c r="C363" s="32"/>
      <c r="D363" s="33" t="str">
        <f>IF(D343=SUM(D344:D346),"","грешка" )</f>
        <v/>
      </c>
    </row>
    <row r="364" spans="1:4" ht="15.75" x14ac:dyDescent="0.25">
      <c r="A364" s="19"/>
      <c r="B364" s="31" t="s">
        <v>429</v>
      </c>
      <c r="C364" s="32"/>
      <c r="D364" s="33" t="str">
        <f>IF(D347=D348+D353,"","грешка" )</f>
        <v/>
      </c>
    </row>
    <row r="365" spans="1:4" ht="15.75" x14ac:dyDescent="0.25">
      <c r="A365" s="19"/>
      <c r="B365" s="31" t="s">
        <v>430</v>
      </c>
      <c r="C365" s="32"/>
      <c r="D365" s="33" t="str">
        <f>IF(D348=SUM(D349:D352),"","грешка" )</f>
        <v/>
      </c>
    </row>
    <row r="366" spans="1:4" ht="15.75" x14ac:dyDescent="0.25">
      <c r="A366" s="19"/>
      <c r="B366" s="31" t="s">
        <v>431</v>
      </c>
      <c r="C366" s="32"/>
      <c r="D366" s="33" t="str">
        <f>IF(D353=SUM(D354:D357),"","грешка" )</f>
        <v/>
      </c>
    </row>
    <row r="367" spans="1:4" ht="15.75" x14ac:dyDescent="0.25">
      <c r="A367" s="19"/>
      <c r="B367" s="31" t="s">
        <v>432</v>
      </c>
      <c r="C367" s="32"/>
      <c r="D367" s="33" t="str">
        <f>IF(D342&lt;D359,"грешка","")</f>
        <v/>
      </c>
    </row>
    <row r="368" spans="1:4" ht="15.75" x14ac:dyDescent="0.25">
      <c r="A368" s="19"/>
      <c r="B368" s="80"/>
      <c r="C368" s="80"/>
      <c r="D368" s="80"/>
    </row>
    <row r="369" spans="1:13" ht="15.75" x14ac:dyDescent="0.25">
      <c r="A369" s="16" t="s">
        <v>433</v>
      </c>
      <c r="B369" s="244"/>
      <c r="C369" s="245"/>
      <c r="D369" s="337"/>
    </row>
    <row r="370" spans="1:13" ht="15.75" x14ac:dyDescent="0.25">
      <c r="A370" s="16"/>
      <c r="B370" s="246" t="s">
        <v>434</v>
      </c>
      <c r="C370" s="245"/>
      <c r="D370" s="268" t="str">
        <f>IF(D342=D345,"","грешка" )</f>
        <v/>
      </c>
    </row>
    <row r="371" spans="1:13" ht="15.75" x14ac:dyDescent="0.25">
      <c r="A371" s="16"/>
      <c r="B371" s="246" t="s">
        <v>435</v>
      </c>
      <c r="C371" s="245"/>
      <c r="D371" s="268" t="str">
        <f>IF(D343=E385,"","грешка" )</f>
        <v/>
      </c>
    </row>
    <row r="372" spans="1:13" ht="15.75" x14ac:dyDescent="0.25">
      <c r="A372" s="16"/>
      <c r="B372" s="246" t="s">
        <v>436</v>
      </c>
      <c r="C372" s="245"/>
      <c r="D372" s="268" t="str">
        <f>IF(D347=F385,"","грешка" )</f>
        <v/>
      </c>
    </row>
    <row r="373" spans="1:13" ht="15.75" x14ac:dyDescent="0.25">
      <c r="A373" s="16"/>
      <c r="B373" s="246" t="s">
        <v>437</v>
      </c>
      <c r="C373" s="245"/>
      <c r="D373" s="268" t="str">
        <f>IF(D348=G385,"","грешка" )</f>
        <v/>
      </c>
    </row>
    <row r="374" spans="1:13" ht="15.75" x14ac:dyDescent="0.25">
      <c r="A374" s="16"/>
      <c r="B374" s="246" t="s">
        <v>438</v>
      </c>
      <c r="C374" s="245"/>
      <c r="D374" s="268" t="str">
        <f>IF(D353=H385,"","грешка" )</f>
        <v/>
      </c>
    </row>
    <row r="375" spans="1:13" ht="15.75" x14ac:dyDescent="0.25">
      <c r="A375" s="16"/>
      <c r="B375" s="246" t="s">
        <v>439</v>
      </c>
      <c r="C375" s="245"/>
      <c r="D375" s="268" t="str">
        <f>IF(D358=I385,"","грешка" )</f>
        <v/>
      </c>
    </row>
    <row r="378" spans="1:13" ht="15.75" x14ac:dyDescent="0.25">
      <c r="A378" s="15"/>
      <c r="B378" s="16" t="s">
        <v>407</v>
      </c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5.75" x14ac:dyDescent="0.25">
      <c r="A379" s="18">
        <v>11</v>
      </c>
      <c r="B379" s="19" t="s">
        <v>440</v>
      </c>
      <c r="C379" s="19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6.5" thickBot="1" x14ac:dyDescent="0.3">
      <c r="A380" s="19"/>
      <c r="B380" s="17"/>
      <c r="C380" s="17"/>
      <c r="D380" s="17"/>
      <c r="E380" s="17"/>
      <c r="F380" s="17"/>
      <c r="G380" s="17"/>
      <c r="H380" s="17"/>
      <c r="I380" s="17"/>
      <c r="J380" s="17"/>
      <c r="K380" s="19" t="s">
        <v>2</v>
      </c>
      <c r="L380" s="17"/>
      <c r="M380" s="17"/>
    </row>
    <row r="381" spans="1:13" ht="16.5" thickBot="1" x14ac:dyDescent="0.3">
      <c r="A381" s="19"/>
      <c r="B381" s="740" t="s">
        <v>441</v>
      </c>
      <c r="C381" s="740" t="s">
        <v>239</v>
      </c>
      <c r="D381" s="740" t="s">
        <v>442</v>
      </c>
      <c r="E381" s="767" t="s">
        <v>443</v>
      </c>
      <c r="F381" s="721"/>
      <c r="G381" s="721"/>
      <c r="H381" s="721"/>
      <c r="I381" s="722"/>
      <c r="J381" s="17"/>
      <c r="K381" s="736" t="s">
        <v>444</v>
      </c>
      <c r="L381" s="736" t="s">
        <v>445</v>
      </c>
      <c r="M381" s="17"/>
    </row>
    <row r="382" spans="1:13" ht="16.5" thickBot="1" x14ac:dyDescent="0.3">
      <c r="A382" s="19"/>
      <c r="B382" s="741"/>
      <c r="C382" s="741"/>
      <c r="D382" s="741"/>
      <c r="E382" s="740" t="s">
        <v>446</v>
      </c>
      <c r="F382" s="740" t="s">
        <v>447</v>
      </c>
      <c r="G382" s="720" t="s">
        <v>448</v>
      </c>
      <c r="H382" s="799"/>
      <c r="I382" s="740" t="s">
        <v>449</v>
      </c>
      <c r="J382" s="17"/>
      <c r="K382" s="792"/>
      <c r="L382" s="792"/>
      <c r="M382" s="17"/>
    </row>
    <row r="383" spans="1:13" ht="75.75" thickBot="1" x14ac:dyDescent="0.3">
      <c r="A383" s="19"/>
      <c r="B383" s="719"/>
      <c r="C383" s="718"/>
      <c r="D383" s="719"/>
      <c r="E383" s="798"/>
      <c r="F383" s="798"/>
      <c r="G383" s="247" t="s">
        <v>450</v>
      </c>
      <c r="H383" s="248" t="s">
        <v>451</v>
      </c>
      <c r="I383" s="800"/>
      <c r="J383" s="17"/>
      <c r="K383" s="17"/>
      <c r="L383" s="17"/>
      <c r="M383" s="17"/>
    </row>
    <row r="384" spans="1:13" ht="16.5" thickBot="1" x14ac:dyDescent="0.3">
      <c r="A384" s="19"/>
      <c r="B384" s="23" t="s">
        <v>26</v>
      </c>
      <c r="C384" s="249" t="s">
        <v>27</v>
      </c>
      <c r="D384" s="50">
        <v>1</v>
      </c>
      <c r="E384" s="52">
        <v>2</v>
      </c>
      <c r="F384" s="52">
        <v>3</v>
      </c>
      <c r="G384" s="52">
        <v>4</v>
      </c>
      <c r="H384" s="52">
        <v>5</v>
      </c>
      <c r="I384" s="250">
        <v>6</v>
      </c>
      <c r="J384" s="17"/>
      <c r="K384" s="33"/>
      <c r="L384" s="17"/>
      <c r="M384" s="17"/>
    </row>
    <row r="385" spans="1:13" ht="15.75" x14ac:dyDescent="0.25">
      <c r="A385" s="19"/>
      <c r="B385" s="251" t="s">
        <v>352</v>
      </c>
      <c r="C385" s="252" t="s">
        <v>247</v>
      </c>
      <c r="D385" s="253"/>
      <c r="E385" s="254"/>
      <c r="F385" s="254"/>
      <c r="G385" s="254"/>
      <c r="H385" s="254"/>
      <c r="I385" s="255"/>
      <c r="J385" s="17"/>
      <c r="K385" s="33" t="str">
        <f>IF(D385=E385+F385+I385,"","грешка")</f>
        <v/>
      </c>
      <c r="L385" s="33" t="str">
        <f>IF(F385=G385+H385,"","грешка")</f>
        <v/>
      </c>
      <c r="M385" s="17"/>
    </row>
    <row r="386" spans="1:13" ht="15.75" x14ac:dyDescent="0.25">
      <c r="A386" s="19"/>
      <c r="B386" s="231" t="s">
        <v>452</v>
      </c>
      <c r="C386" s="256" t="s">
        <v>248</v>
      </c>
      <c r="D386" s="257"/>
      <c r="E386" s="258"/>
      <c r="F386" s="258"/>
      <c r="G386" s="258"/>
      <c r="H386" s="258"/>
      <c r="I386" s="259"/>
      <c r="J386" s="17"/>
      <c r="K386" s="33" t="str">
        <f t="shared" ref="K386:K394" si="46">IF(D386=E386+F386+I386,"","грешка")</f>
        <v/>
      </c>
      <c r="L386" s="39" t="str">
        <f t="shared" ref="L386:L394" si="47">IF(F386=G386+H386,"","грешка")</f>
        <v/>
      </c>
      <c r="M386" s="17"/>
    </row>
    <row r="387" spans="1:13" ht="15.75" x14ac:dyDescent="0.25">
      <c r="A387" s="19"/>
      <c r="B387" s="231" t="s">
        <v>453</v>
      </c>
      <c r="C387" s="256" t="s">
        <v>249</v>
      </c>
      <c r="D387" s="257"/>
      <c r="E387" s="258"/>
      <c r="F387" s="258"/>
      <c r="G387" s="258"/>
      <c r="H387" s="258"/>
      <c r="I387" s="259"/>
      <c r="J387" s="17"/>
      <c r="K387" s="33" t="str">
        <f t="shared" si="46"/>
        <v/>
      </c>
      <c r="L387" s="39" t="str">
        <f t="shared" si="47"/>
        <v/>
      </c>
      <c r="M387" s="17"/>
    </row>
    <row r="388" spans="1:13" ht="15.75" x14ac:dyDescent="0.25">
      <c r="A388" s="19"/>
      <c r="B388" s="231" t="s">
        <v>454</v>
      </c>
      <c r="C388" s="256" t="s">
        <v>250</v>
      </c>
      <c r="D388" s="257"/>
      <c r="E388" s="258"/>
      <c r="F388" s="258"/>
      <c r="G388" s="258"/>
      <c r="H388" s="258"/>
      <c r="I388" s="259"/>
      <c r="J388" s="17"/>
      <c r="K388" s="33" t="str">
        <f t="shared" si="46"/>
        <v/>
      </c>
      <c r="L388" s="39" t="str">
        <f t="shared" si="47"/>
        <v/>
      </c>
      <c r="M388" s="17"/>
    </row>
    <row r="389" spans="1:13" ht="15.75" x14ac:dyDescent="0.25">
      <c r="A389" s="19"/>
      <c r="B389" s="231" t="s">
        <v>455</v>
      </c>
      <c r="C389" s="256" t="s">
        <v>251</v>
      </c>
      <c r="D389" s="257"/>
      <c r="E389" s="258"/>
      <c r="F389" s="258"/>
      <c r="G389" s="258"/>
      <c r="H389" s="258"/>
      <c r="I389" s="259"/>
      <c r="J389" s="17"/>
      <c r="K389" s="33" t="str">
        <f t="shared" si="46"/>
        <v/>
      </c>
      <c r="L389" s="39" t="str">
        <f t="shared" si="47"/>
        <v/>
      </c>
      <c r="M389" s="17"/>
    </row>
    <row r="390" spans="1:13" ht="15.75" x14ac:dyDescent="0.25">
      <c r="A390" s="19"/>
      <c r="B390" s="231" t="s">
        <v>456</v>
      </c>
      <c r="C390" s="256" t="s">
        <v>252</v>
      </c>
      <c r="D390" s="257"/>
      <c r="E390" s="258"/>
      <c r="F390" s="258"/>
      <c r="G390" s="258"/>
      <c r="H390" s="258"/>
      <c r="I390" s="259"/>
      <c r="J390" s="17"/>
      <c r="K390" s="33" t="str">
        <f t="shared" si="46"/>
        <v/>
      </c>
      <c r="L390" s="39" t="str">
        <f t="shared" si="47"/>
        <v/>
      </c>
      <c r="M390" s="17"/>
    </row>
    <row r="391" spans="1:13" ht="15.75" x14ac:dyDescent="0.25">
      <c r="A391" s="19"/>
      <c r="B391" s="231" t="s">
        <v>457</v>
      </c>
      <c r="C391" s="256" t="s">
        <v>253</v>
      </c>
      <c r="D391" s="257"/>
      <c r="E391" s="258"/>
      <c r="F391" s="258"/>
      <c r="G391" s="258"/>
      <c r="H391" s="258"/>
      <c r="I391" s="259"/>
      <c r="J391" s="17"/>
      <c r="K391" s="33" t="str">
        <f t="shared" si="46"/>
        <v/>
      </c>
      <c r="L391" s="39" t="str">
        <f t="shared" si="47"/>
        <v/>
      </c>
      <c r="M391" s="17"/>
    </row>
    <row r="392" spans="1:13" ht="15.75" x14ac:dyDescent="0.25">
      <c r="A392" s="19"/>
      <c r="B392" s="231" t="s">
        <v>458</v>
      </c>
      <c r="C392" s="256" t="s">
        <v>254</v>
      </c>
      <c r="D392" s="257"/>
      <c r="E392" s="258"/>
      <c r="F392" s="258"/>
      <c r="G392" s="258"/>
      <c r="H392" s="258"/>
      <c r="I392" s="259"/>
      <c r="J392" s="17"/>
      <c r="K392" s="33" t="str">
        <f t="shared" si="46"/>
        <v/>
      </c>
      <c r="L392" s="39" t="str">
        <f t="shared" si="47"/>
        <v/>
      </c>
      <c r="M392" s="17"/>
    </row>
    <row r="393" spans="1:13" ht="15.75" x14ac:dyDescent="0.25">
      <c r="A393" s="19"/>
      <c r="B393" s="231" t="s">
        <v>459</v>
      </c>
      <c r="C393" s="256" t="s">
        <v>255</v>
      </c>
      <c r="D393" s="257"/>
      <c r="E393" s="258"/>
      <c r="F393" s="258"/>
      <c r="G393" s="258"/>
      <c r="H393" s="258"/>
      <c r="I393" s="259"/>
      <c r="J393" s="17"/>
      <c r="K393" s="33" t="str">
        <f t="shared" si="46"/>
        <v/>
      </c>
      <c r="L393" s="39" t="str">
        <f t="shared" si="47"/>
        <v/>
      </c>
      <c r="M393" s="17"/>
    </row>
    <row r="394" spans="1:13" ht="16.5" thickBot="1" x14ac:dyDescent="0.3">
      <c r="A394" s="19"/>
      <c r="B394" s="260" t="s">
        <v>460</v>
      </c>
      <c r="C394" s="261" t="s">
        <v>256</v>
      </c>
      <c r="D394" s="262"/>
      <c r="E394" s="263"/>
      <c r="F394" s="263"/>
      <c r="G394" s="263"/>
      <c r="H394" s="263"/>
      <c r="I394" s="264"/>
      <c r="J394" s="17"/>
      <c r="K394" s="33" t="str">
        <f t="shared" si="46"/>
        <v/>
      </c>
      <c r="L394" s="39" t="str">
        <f t="shared" si="47"/>
        <v/>
      </c>
      <c r="M394" s="17"/>
    </row>
    <row r="395" spans="1:13" ht="15.75" x14ac:dyDescent="0.25">
      <c r="A395" s="19"/>
      <c r="B395" s="265"/>
      <c r="C395" s="266"/>
      <c r="D395" s="267"/>
      <c r="E395" s="267"/>
      <c r="F395" s="267"/>
      <c r="G395" s="267"/>
      <c r="H395" s="267"/>
      <c r="I395" s="267"/>
      <c r="J395" s="17"/>
      <c r="K395" s="17"/>
      <c r="L395" s="17"/>
      <c r="M395" s="17"/>
    </row>
    <row r="396" spans="1:13" ht="15.75" x14ac:dyDescent="0.25">
      <c r="A396" s="19" t="s">
        <v>280</v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5.75" x14ac:dyDescent="0.25">
      <c r="A397" s="19"/>
      <c r="B397" s="31" t="s">
        <v>461</v>
      </c>
      <c r="C397" s="32"/>
      <c r="D397" s="33" t="str">
        <f>IF(D385=SUM(D386:D394),"","грешка" )</f>
        <v/>
      </c>
      <c r="E397" s="33" t="str">
        <f t="shared" ref="E397:H397" si="48">IF(E385=SUM(E386:E394),"","грешка" )</f>
        <v/>
      </c>
      <c r="F397" s="33" t="str">
        <f t="shared" si="48"/>
        <v/>
      </c>
      <c r="G397" s="33" t="str">
        <f t="shared" si="48"/>
        <v/>
      </c>
      <c r="H397" s="33" t="str">
        <f t="shared" si="48"/>
        <v/>
      </c>
      <c r="I397" s="33" t="str">
        <f>IF(I385=SUM(I386:I394),"","грешка" )</f>
        <v/>
      </c>
      <c r="J397" s="17"/>
      <c r="K397" s="17"/>
      <c r="L397" s="17"/>
      <c r="M397" s="17"/>
    </row>
    <row r="398" spans="1:13" ht="15.75" x14ac:dyDescent="0.25">
      <c r="A398" s="19"/>
      <c r="B398" s="31"/>
      <c r="C398" s="32"/>
      <c r="D398" s="33"/>
      <c r="E398" s="39"/>
      <c r="F398" s="39"/>
      <c r="G398" s="39"/>
      <c r="H398" s="39"/>
      <c r="I398" s="39"/>
      <c r="J398" s="17"/>
      <c r="K398" s="17"/>
      <c r="L398" s="17"/>
      <c r="M398" s="17"/>
    </row>
    <row r="399" spans="1:13" ht="15.75" x14ac:dyDescent="0.25">
      <c r="A399" s="19" t="s">
        <v>433</v>
      </c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5.75" x14ac:dyDescent="0.25">
      <c r="A400" s="16"/>
      <c r="B400" s="246" t="s">
        <v>462</v>
      </c>
      <c r="C400" s="245"/>
      <c r="D400" s="268" t="str">
        <f>IF(D385=D342,"","грешка" )</f>
        <v/>
      </c>
      <c r="E400" s="34"/>
      <c r="F400" s="34"/>
      <c r="G400" s="34"/>
      <c r="H400" s="34"/>
      <c r="I400" s="34"/>
      <c r="J400" s="41"/>
      <c r="K400" s="41"/>
      <c r="L400" s="41"/>
      <c r="M400" s="41"/>
    </row>
    <row r="401" spans="1:13" ht="15.75" x14ac:dyDescent="0.25">
      <c r="A401" s="16"/>
      <c r="B401" s="246" t="s">
        <v>463</v>
      </c>
      <c r="C401" s="245"/>
      <c r="D401" s="34"/>
      <c r="E401" s="268" t="str">
        <f>IF(E385=D343,"","грешка" )</f>
        <v/>
      </c>
      <c r="F401" s="34"/>
      <c r="G401" s="34"/>
      <c r="H401" s="34"/>
      <c r="I401" s="34"/>
      <c r="J401" s="41"/>
      <c r="K401" s="41"/>
      <c r="L401" s="41"/>
      <c r="M401" s="41"/>
    </row>
    <row r="402" spans="1:13" ht="15.75" x14ac:dyDescent="0.25">
      <c r="A402" s="16"/>
      <c r="B402" s="246" t="s">
        <v>464</v>
      </c>
      <c r="C402" s="245"/>
      <c r="D402" s="34"/>
      <c r="E402" s="34"/>
      <c r="F402" s="268" t="str">
        <f>IF(F385=D347,"","грешка" )</f>
        <v/>
      </c>
      <c r="G402" s="34"/>
      <c r="H402" s="34"/>
      <c r="I402" s="34"/>
      <c r="J402" s="41"/>
      <c r="K402" s="41"/>
      <c r="L402" s="41"/>
      <c r="M402" s="41"/>
    </row>
    <row r="403" spans="1:13" ht="15.75" x14ac:dyDescent="0.25">
      <c r="A403" s="16"/>
      <c r="B403" s="246" t="s">
        <v>465</v>
      </c>
      <c r="C403" s="245"/>
      <c r="D403" s="34"/>
      <c r="E403" s="34"/>
      <c r="F403" s="34"/>
      <c r="G403" s="268" t="str">
        <f>IF(G385=D348,"","грешка" )</f>
        <v/>
      </c>
      <c r="H403" s="34"/>
      <c r="I403" s="34"/>
      <c r="J403" s="41"/>
      <c r="K403" s="41"/>
      <c r="L403" s="41"/>
      <c r="M403" s="41"/>
    </row>
    <row r="404" spans="1:13" ht="15.75" x14ac:dyDescent="0.25">
      <c r="A404" s="16"/>
      <c r="B404" s="246" t="s">
        <v>466</v>
      </c>
      <c r="C404" s="245"/>
      <c r="D404" s="34"/>
      <c r="E404" s="34"/>
      <c r="F404" s="34"/>
      <c r="G404" s="34"/>
      <c r="H404" s="268" t="str">
        <f>IF(H385=D353,"","грешка" )</f>
        <v/>
      </c>
      <c r="I404" s="34"/>
      <c r="J404" s="41"/>
      <c r="K404" s="41"/>
      <c r="L404" s="41"/>
      <c r="M404" s="41"/>
    </row>
    <row r="405" spans="1:13" ht="15.75" x14ac:dyDescent="0.25">
      <c r="A405" s="16"/>
      <c r="B405" s="246" t="s">
        <v>467</v>
      </c>
      <c r="C405" s="245"/>
      <c r="D405" s="34"/>
      <c r="E405" s="34"/>
      <c r="F405" s="34"/>
      <c r="G405" s="34"/>
      <c r="H405" s="34"/>
      <c r="I405" s="268" t="str">
        <f>IF(I385=D358,"","грешка" )</f>
        <v/>
      </c>
      <c r="J405" s="41"/>
      <c r="K405" s="41"/>
      <c r="L405" s="41"/>
      <c r="M405" s="41"/>
    </row>
    <row r="408" spans="1:13" ht="15.75" x14ac:dyDescent="0.25">
      <c r="A408" s="15"/>
      <c r="B408" s="80"/>
      <c r="C408" s="80"/>
      <c r="D408" s="80"/>
    </row>
    <row r="409" spans="1:13" ht="15.75" x14ac:dyDescent="0.25">
      <c r="A409" s="15"/>
      <c r="B409" s="16" t="s">
        <v>407</v>
      </c>
      <c r="C409" s="80"/>
      <c r="D409" s="80"/>
    </row>
    <row r="410" spans="1:13" ht="15.75" x14ac:dyDescent="0.25">
      <c r="A410" s="18">
        <v>12</v>
      </c>
      <c r="B410" s="19" t="s">
        <v>468</v>
      </c>
      <c r="C410" s="19"/>
      <c r="D410" s="80"/>
    </row>
    <row r="411" spans="1:13" ht="16.5" thickBot="1" x14ac:dyDescent="0.3">
      <c r="A411" s="19"/>
      <c r="B411" s="80"/>
      <c r="C411" s="80"/>
      <c r="D411" s="80"/>
    </row>
    <row r="412" spans="1:13" ht="31.5" thickBot="1" x14ac:dyDescent="0.3">
      <c r="A412" s="19"/>
      <c r="B412" s="225"/>
      <c r="C412" s="226" t="s">
        <v>239</v>
      </c>
      <c r="D412" s="227" t="s">
        <v>332</v>
      </c>
    </row>
    <row r="413" spans="1:13" ht="16.5" thickBot="1" x14ac:dyDescent="0.3">
      <c r="A413" s="19"/>
      <c r="B413" s="24" t="s">
        <v>26</v>
      </c>
      <c r="C413" s="24" t="s">
        <v>27</v>
      </c>
      <c r="D413" s="24">
        <v>1</v>
      </c>
    </row>
    <row r="414" spans="1:13" x14ac:dyDescent="0.25">
      <c r="A414" s="80"/>
      <c r="B414" s="269" t="s">
        <v>469</v>
      </c>
      <c r="C414" s="27" t="s">
        <v>247</v>
      </c>
      <c r="D414" s="270"/>
    </row>
    <row r="415" spans="1:13" x14ac:dyDescent="0.25">
      <c r="A415" s="80"/>
      <c r="B415" s="271" t="s">
        <v>470</v>
      </c>
      <c r="C415" s="81" t="s">
        <v>248</v>
      </c>
      <c r="D415" s="272"/>
    </row>
    <row r="416" spans="1:13" ht="30" x14ac:dyDescent="0.25">
      <c r="A416" s="80"/>
      <c r="B416" s="273" t="s">
        <v>471</v>
      </c>
      <c r="C416" s="81" t="s">
        <v>249</v>
      </c>
      <c r="D416" s="272"/>
    </row>
    <row r="417" spans="1:16" ht="15.75" thickBot="1" x14ac:dyDescent="0.3">
      <c r="A417" s="80"/>
      <c r="B417" s="274" t="s">
        <v>472</v>
      </c>
      <c r="C417" s="30" t="s">
        <v>250</v>
      </c>
      <c r="D417" s="275"/>
    </row>
    <row r="418" spans="1:16" x14ac:dyDescent="0.25">
      <c r="A418" s="80"/>
      <c r="B418" s="80"/>
      <c r="C418" s="80"/>
      <c r="D418" s="80"/>
    </row>
    <row r="419" spans="1:16" ht="15.75" x14ac:dyDescent="0.25">
      <c r="A419" s="19" t="s">
        <v>280</v>
      </c>
      <c r="B419" s="17"/>
      <c r="C419" s="17"/>
      <c r="D419" s="17"/>
    </row>
    <row r="420" spans="1:16" ht="15.75" x14ac:dyDescent="0.25">
      <c r="A420" s="19"/>
      <c r="B420" s="31" t="s">
        <v>473</v>
      </c>
      <c r="C420" s="32"/>
      <c r="D420" s="33" t="str">
        <f>IF(D414&lt;D415,"грешка","")</f>
        <v/>
      </c>
    </row>
    <row r="421" spans="1:16" ht="15.75" x14ac:dyDescent="0.25">
      <c r="A421" s="19"/>
      <c r="B421" s="31" t="s">
        <v>474</v>
      </c>
      <c r="C421" s="32"/>
      <c r="D421" s="33" t="str">
        <f>IF(D414&lt;D416,"грешка","")</f>
        <v/>
      </c>
    </row>
    <row r="422" spans="1:16" ht="15.75" x14ac:dyDescent="0.25">
      <c r="A422" s="19"/>
      <c r="B422" s="31" t="s">
        <v>475</v>
      </c>
      <c r="C422" s="32"/>
      <c r="D422" s="33" t="str">
        <f>IF(D414&lt;D417,"грешка","")</f>
        <v/>
      </c>
    </row>
    <row r="425" spans="1:16" ht="15.75" x14ac:dyDescent="0.25">
      <c r="A425" s="15"/>
      <c r="B425" s="16" t="s">
        <v>407</v>
      </c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80"/>
    </row>
    <row r="426" spans="1:16" ht="15.75" x14ac:dyDescent="0.25">
      <c r="A426" s="18">
        <v>13</v>
      </c>
      <c r="B426" s="19" t="s">
        <v>476</v>
      </c>
      <c r="C426" s="19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80"/>
    </row>
    <row r="427" spans="1:16" ht="16.5" thickBot="1" x14ac:dyDescent="0.3">
      <c r="A427" s="19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9" t="s">
        <v>2</v>
      </c>
      <c r="N427" s="17"/>
      <c r="O427" s="17"/>
      <c r="P427" s="80"/>
    </row>
    <row r="428" spans="1:16" ht="16.5" thickBot="1" x14ac:dyDescent="0.3">
      <c r="A428" s="19"/>
      <c r="B428" s="740"/>
      <c r="C428" s="740" t="s">
        <v>239</v>
      </c>
      <c r="D428" s="740" t="s">
        <v>5</v>
      </c>
      <c r="E428" s="720" t="s">
        <v>477</v>
      </c>
      <c r="F428" s="725"/>
      <c r="G428" s="725"/>
      <c r="H428" s="725"/>
      <c r="I428" s="725"/>
      <c r="J428" s="725"/>
      <c r="K428" s="726"/>
      <c r="L428" s="17"/>
      <c r="M428" s="43" t="s">
        <v>618</v>
      </c>
      <c r="N428" s="43" t="s">
        <v>619</v>
      </c>
      <c r="O428" s="43" t="s">
        <v>620</v>
      </c>
      <c r="P428" s="797" t="s">
        <v>621</v>
      </c>
    </row>
    <row r="429" spans="1:16" ht="60.75" thickBot="1" x14ac:dyDescent="0.3">
      <c r="A429" s="19"/>
      <c r="B429" s="719"/>
      <c r="C429" s="718"/>
      <c r="D429" s="719"/>
      <c r="E429" s="276" t="s">
        <v>478</v>
      </c>
      <c r="F429" s="276" t="s">
        <v>479</v>
      </c>
      <c r="G429" s="277" t="s">
        <v>480</v>
      </c>
      <c r="H429" s="278" t="s">
        <v>481</v>
      </c>
      <c r="I429" s="277" t="s">
        <v>482</v>
      </c>
      <c r="J429" s="279" t="s">
        <v>483</v>
      </c>
      <c r="K429" s="280" t="s">
        <v>480</v>
      </c>
      <c r="L429" s="17"/>
      <c r="M429" s="17"/>
      <c r="N429" s="17"/>
      <c r="O429" s="17"/>
      <c r="P429" s="797"/>
    </row>
    <row r="430" spans="1:16" ht="16.5" thickBot="1" x14ac:dyDescent="0.3">
      <c r="A430" s="19"/>
      <c r="B430" s="23" t="s">
        <v>26</v>
      </c>
      <c r="C430" s="249" t="s">
        <v>27</v>
      </c>
      <c r="D430" s="281">
        <v>1</v>
      </c>
      <c r="E430" s="282">
        <v>2</v>
      </c>
      <c r="F430" s="282">
        <v>3</v>
      </c>
      <c r="G430" s="281">
        <v>4</v>
      </c>
      <c r="H430" s="282">
        <v>5</v>
      </c>
      <c r="I430" s="282">
        <v>6</v>
      </c>
      <c r="J430" s="281">
        <v>7</v>
      </c>
      <c r="K430" s="283">
        <v>8</v>
      </c>
      <c r="L430" s="17"/>
      <c r="M430" s="33"/>
      <c r="N430" s="17"/>
      <c r="O430" s="17"/>
      <c r="P430" s="80"/>
    </row>
    <row r="431" spans="1:16" ht="16.5" thickBot="1" x14ac:dyDescent="0.3">
      <c r="A431" s="19"/>
      <c r="B431" s="284" t="s">
        <v>484</v>
      </c>
      <c r="C431" s="285" t="s">
        <v>247</v>
      </c>
      <c r="D431" s="286"/>
      <c r="E431" s="287"/>
      <c r="F431" s="287"/>
      <c r="G431" s="287"/>
      <c r="H431" s="287"/>
      <c r="I431" s="288"/>
      <c r="J431" s="288"/>
      <c r="K431" s="289"/>
      <c r="L431" s="17"/>
      <c r="M431" s="33" t="str">
        <f>IF(F431&gt;=G431,"","грешка")</f>
        <v/>
      </c>
      <c r="N431" s="33" t="str">
        <f>IF(H431&gt;=I431,"","грешка")</f>
        <v/>
      </c>
      <c r="O431" s="33" t="str">
        <f>IF(J431&gt;=K431,"","грешка")</f>
        <v/>
      </c>
      <c r="P431" s="39" t="str">
        <f>IF((SUM(E431:H431)+J431)&gt;0,IF(D431&gt;0,"","грешка"),"")</f>
        <v/>
      </c>
    </row>
    <row r="434" spans="1:4" ht="15.75" x14ac:dyDescent="0.25">
      <c r="A434" s="15"/>
      <c r="B434" s="16" t="s">
        <v>407</v>
      </c>
      <c r="C434" s="17"/>
      <c r="D434" s="17"/>
    </row>
    <row r="435" spans="1:4" ht="15.75" x14ac:dyDescent="0.25">
      <c r="A435" s="18">
        <v>14</v>
      </c>
      <c r="B435" s="19" t="s">
        <v>485</v>
      </c>
      <c r="C435" s="19"/>
      <c r="D435" s="17"/>
    </row>
    <row r="436" spans="1:4" ht="16.5" thickBot="1" x14ac:dyDescent="0.3">
      <c r="A436" s="19"/>
      <c r="B436" s="17"/>
      <c r="C436" s="17"/>
      <c r="D436" s="17"/>
    </row>
    <row r="437" spans="1:4" ht="31.5" thickBot="1" x14ac:dyDescent="0.3">
      <c r="A437" s="19"/>
      <c r="B437" s="290"/>
      <c r="C437" s="226" t="s">
        <v>239</v>
      </c>
      <c r="D437" s="291" t="s">
        <v>332</v>
      </c>
    </row>
    <row r="438" spans="1:4" ht="16.5" thickBot="1" x14ac:dyDescent="0.3">
      <c r="A438" s="19"/>
      <c r="B438" s="23" t="s">
        <v>26</v>
      </c>
      <c r="C438" s="23" t="s">
        <v>27</v>
      </c>
      <c r="D438" s="23">
        <v>1</v>
      </c>
    </row>
    <row r="439" spans="1:4" ht="15.75" x14ac:dyDescent="0.25">
      <c r="A439" s="19"/>
      <c r="B439" s="292" t="s">
        <v>388</v>
      </c>
      <c r="C439" s="27" t="s">
        <v>247</v>
      </c>
      <c r="D439" s="293"/>
    </row>
    <row r="440" spans="1:4" ht="15.75" x14ac:dyDescent="0.25">
      <c r="A440" s="19"/>
      <c r="B440" s="294" t="s">
        <v>486</v>
      </c>
      <c r="C440" s="62" t="s">
        <v>248</v>
      </c>
      <c r="D440" s="295"/>
    </row>
    <row r="441" spans="1:4" ht="15.75" x14ac:dyDescent="0.25">
      <c r="A441" s="19"/>
      <c r="B441" s="296" t="s">
        <v>487</v>
      </c>
      <c r="C441" s="81" t="s">
        <v>249</v>
      </c>
      <c r="D441" s="297"/>
    </row>
    <row r="442" spans="1:4" ht="15.75" x14ac:dyDescent="0.25">
      <c r="A442" s="19"/>
      <c r="B442" s="298" t="s">
        <v>488</v>
      </c>
      <c r="C442" s="81" t="s">
        <v>250</v>
      </c>
      <c r="D442" s="297"/>
    </row>
    <row r="443" spans="1:4" ht="30.75" x14ac:dyDescent="0.25">
      <c r="A443" s="19"/>
      <c r="B443" s="299" t="s">
        <v>489</v>
      </c>
      <c r="C443" s="81" t="s">
        <v>251</v>
      </c>
      <c r="D443" s="297"/>
    </row>
    <row r="444" spans="1:4" ht="15.75" x14ac:dyDescent="0.25">
      <c r="A444" s="19"/>
      <c r="B444" s="300" t="s">
        <v>490</v>
      </c>
      <c r="C444" s="81" t="s">
        <v>252</v>
      </c>
      <c r="D444" s="297"/>
    </row>
    <row r="445" spans="1:4" ht="15.75" x14ac:dyDescent="0.25">
      <c r="A445" s="19"/>
      <c r="B445" s="301" t="s">
        <v>491</v>
      </c>
      <c r="C445" s="62" t="s">
        <v>253</v>
      </c>
      <c r="D445" s="302"/>
    </row>
    <row r="446" spans="1:4" ht="31.5" x14ac:dyDescent="0.25">
      <c r="A446" s="19"/>
      <c r="B446" s="303" t="s">
        <v>492</v>
      </c>
      <c r="C446" s="81" t="s">
        <v>254</v>
      </c>
      <c r="D446" s="297"/>
    </row>
    <row r="447" spans="1:4" ht="30.75" x14ac:dyDescent="0.25">
      <c r="A447" s="19"/>
      <c r="B447" s="304" t="s">
        <v>493</v>
      </c>
      <c r="C447" s="81" t="s">
        <v>255</v>
      </c>
      <c r="D447" s="297"/>
    </row>
    <row r="448" spans="1:4" ht="15.75" x14ac:dyDescent="0.25">
      <c r="A448" s="19"/>
      <c r="B448" s="305" t="s">
        <v>494</v>
      </c>
      <c r="C448" s="81" t="s">
        <v>256</v>
      </c>
      <c r="D448" s="297"/>
    </row>
    <row r="449" spans="1:4" ht="15.75" x14ac:dyDescent="0.25">
      <c r="A449" s="19"/>
      <c r="B449" s="298" t="s">
        <v>495</v>
      </c>
      <c r="C449" s="81" t="s">
        <v>257</v>
      </c>
      <c r="D449" s="297"/>
    </row>
    <row r="450" spans="1:4" ht="15.75" x14ac:dyDescent="0.25">
      <c r="A450" s="19"/>
      <c r="B450" s="298" t="s">
        <v>496</v>
      </c>
      <c r="C450" s="81" t="s">
        <v>258</v>
      </c>
      <c r="D450" s="297"/>
    </row>
    <row r="451" spans="1:4" ht="31.5" thickBot="1" x14ac:dyDescent="0.3">
      <c r="A451" s="19"/>
      <c r="B451" s="306" t="s">
        <v>497</v>
      </c>
      <c r="C451" s="30" t="s">
        <v>259</v>
      </c>
      <c r="D451" s="307"/>
    </row>
    <row r="452" spans="1:4" ht="15.75" x14ac:dyDescent="0.25">
      <c r="A452" s="19"/>
      <c r="B452" s="17"/>
      <c r="C452" s="17"/>
      <c r="D452" s="17"/>
    </row>
    <row r="453" spans="1:4" ht="15.75" x14ac:dyDescent="0.25">
      <c r="A453" s="19" t="s">
        <v>280</v>
      </c>
      <c r="B453" s="17"/>
      <c r="C453" s="17"/>
      <c r="D453" s="17"/>
    </row>
    <row r="454" spans="1:4" ht="15.75" x14ac:dyDescent="0.25">
      <c r="A454" s="19"/>
      <c r="B454" s="31" t="s">
        <v>498</v>
      </c>
      <c r="C454" s="32"/>
      <c r="D454" s="33" t="str">
        <f>IF(D440=D441+D443+D444,"","грешка")</f>
        <v/>
      </c>
    </row>
    <row r="455" spans="1:4" ht="15.75" x14ac:dyDescent="0.25">
      <c r="A455" s="19"/>
      <c r="B455" s="31" t="s">
        <v>499</v>
      </c>
      <c r="C455" s="32"/>
      <c r="D455" s="33" t="str">
        <f>IF(D441&lt;D442,"грешка","")</f>
        <v/>
      </c>
    </row>
    <row r="456" spans="1:4" ht="15.75" x14ac:dyDescent="0.25">
      <c r="A456" s="19"/>
      <c r="B456" s="31" t="s">
        <v>500</v>
      </c>
      <c r="C456" s="32"/>
      <c r="D456" s="33" t="str">
        <f>IF(D446&lt;D447,"грешка","")</f>
        <v/>
      </c>
    </row>
    <row r="457" spans="1:4" ht="15.75" x14ac:dyDescent="0.25">
      <c r="A457" s="19"/>
      <c r="B457" s="31" t="s">
        <v>501</v>
      </c>
      <c r="C457" s="32"/>
      <c r="D457" s="33" t="str">
        <f>IF(D447=D448+D449+D450,"","грешка")</f>
        <v/>
      </c>
    </row>
    <row r="458" spans="1:4" ht="15.75" x14ac:dyDescent="0.25">
      <c r="A458" s="19"/>
      <c r="B458" s="31"/>
      <c r="C458" s="32"/>
      <c r="D458" s="33"/>
    </row>
    <row r="459" spans="1:4" ht="29.25" x14ac:dyDescent="0.25">
      <c r="A459" s="19"/>
      <c r="B459" s="187" t="s">
        <v>502</v>
      </c>
      <c r="C459" s="17"/>
      <c r="D459" s="39" t="str">
        <f>IF(SUM(D448:D450)&gt;0,IF(D447&gt;0,"","грешка"),"")</f>
        <v/>
      </c>
    </row>
    <row r="460" spans="1:4" ht="29.25" x14ac:dyDescent="0.25">
      <c r="A460" s="19"/>
      <c r="B460" s="187" t="s">
        <v>503</v>
      </c>
      <c r="C460" s="17"/>
      <c r="D460" s="39" t="str">
        <f>IF(D451&gt;0,IF(D447&gt;0,"","грешка"),"")</f>
        <v/>
      </c>
    </row>
    <row r="463" spans="1:4" ht="15.75" x14ac:dyDescent="0.25">
      <c r="A463" s="15"/>
      <c r="B463" s="16" t="s">
        <v>504</v>
      </c>
      <c r="C463" s="17"/>
      <c r="D463" s="17"/>
    </row>
    <row r="464" spans="1:4" ht="15.75" x14ac:dyDescent="0.25">
      <c r="A464" s="18">
        <v>15</v>
      </c>
      <c r="B464" s="19" t="s">
        <v>505</v>
      </c>
      <c r="C464" s="19"/>
      <c r="D464" s="17"/>
    </row>
    <row r="465" spans="1:4" ht="16.5" thickBot="1" x14ac:dyDescent="0.3">
      <c r="A465" s="19"/>
      <c r="B465" s="17"/>
      <c r="C465" s="17"/>
      <c r="D465" s="17"/>
    </row>
    <row r="466" spans="1:4" ht="31.5" thickBot="1" x14ac:dyDescent="0.3">
      <c r="A466" s="19"/>
      <c r="B466" s="290"/>
      <c r="C466" s="226" t="s">
        <v>239</v>
      </c>
      <c r="D466" s="291" t="s">
        <v>332</v>
      </c>
    </row>
    <row r="467" spans="1:4" ht="16.5" thickBot="1" x14ac:dyDescent="0.3">
      <c r="A467" s="19"/>
      <c r="B467" s="23" t="s">
        <v>26</v>
      </c>
      <c r="C467" s="23" t="s">
        <v>27</v>
      </c>
      <c r="D467" s="23">
        <v>1</v>
      </c>
    </row>
    <row r="468" spans="1:4" ht="15.75" x14ac:dyDescent="0.25">
      <c r="A468" s="19"/>
      <c r="B468" s="308" t="s">
        <v>506</v>
      </c>
      <c r="C468" s="309" t="s">
        <v>247</v>
      </c>
      <c r="D468" s="310"/>
    </row>
    <row r="469" spans="1:4" ht="15.75" x14ac:dyDescent="0.25">
      <c r="A469" s="19"/>
      <c r="B469" s="311" t="s">
        <v>507</v>
      </c>
      <c r="C469" s="81" t="s">
        <v>248</v>
      </c>
      <c r="D469" s="312"/>
    </row>
    <row r="470" spans="1:4" ht="15.75" x14ac:dyDescent="0.25">
      <c r="A470" s="19"/>
      <c r="B470" s="311" t="s">
        <v>508</v>
      </c>
      <c r="C470" s="81" t="s">
        <v>249</v>
      </c>
      <c r="D470" s="312"/>
    </row>
    <row r="471" spans="1:4" ht="15.75" x14ac:dyDescent="0.25">
      <c r="A471" s="19"/>
      <c r="B471" s="313" t="s">
        <v>509</v>
      </c>
      <c r="C471" s="81" t="s">
        <v>250</v>
      </c>
      <c r="D471" s="233"/>
    </row>
    <row r="472" spans="1:4" ht="15.75" x14ac:dyDescent="0.25">
      <c r="A472" s="19"/>
      <c r="B472" s="313" t="s">
        <v>510</v>
      </c>
      <c r="C472" s="81" t="s">
        <v>251</v>
      </c>
      <c r="D472" s="233"/>
    </row>
    <row r="473" spans="1:4" ht="15.75" x14ac:dyDescent="0.25">
      <c r="A473" s="19"/>
      <c r="B473" s="313" t="s">
        <v>511</v>
      </c>
      <c r="C473" s="81" t="s">
        <v>252</v>
      </c>
      <c r="D473" s="233"/>
    </row>
    <row r="474" spans="1:4" ht="15.75" x14ac:dyDescent="0.25">
      <c r="A474" s="19"/>
      <c r="B474" s="231" t="s">
        <v>512</v>
      </c>
      <c r="C474" s="81" t="s">
        <v>253</v>
      </c>
      <c r="D474" s="233"/>
    </row>
    <row r="475" spans="1:4" ht="15.75" x14ac:dyDescent="0.25">
      <c r="A475" s="19"/>
      <c r="B475" s="237" t="s">
        <v>513</v>
      </c>
      <c r="C475" s="81" t="s">
        <v>254</v>
      </c>
      <c r="D475" s="233"/>
    </row>
    <row r="476" spans="1:4" ht="15.75" x14ac:dyDescent="0.25">
      <c r="A476" s="19"/>
      <c r="B476" s="313" t="s">
        <v>514</v>
      </c>
      <c r="C476" s="81" t="s">
        <v>255</v>
      </c>
      <c r="D476" s="233"/>
    </row>
    <row r="477" spans="1:4" ht="15.75" x14ac:dyDescent="0.25">
      <c r="A477" s="19"/>
      <c r="B477" s="313" t="s">
        <v>515</v>
      </c>
      <c r="C477" s="81" t="s">
        <v>256</v>
      </c>
      <c r="D477" s="233"/>
    </row>
    <row r="478" spans="1:4" ht="15.75" x14ac:dyDescent="0.25">
      <c r="A478" s="19"/>
      <c r="B478" s="313" t="s">
        <v>516</v>
      </c>
      <c r="C478" s="81" t="s">
        <v>257</v>
      </c>
      <c r="D478" s="233"/>
    </row>
    <row r="479" spans="1:4" ht="15.75" x14ac:dyDescent="0.25">
      <c r="A479" s="19"/>
      <c r="B479" s="313" t="s">
        <v>517</v>
      </c>
      <c r="C479" s="81" t="s">
        <v>258</v>
      </c>
      <c r="D479" s="233"/>
    </row>
    <row r="480" spans="1:4" ht="30.75" x14ac:dyDescent="0.25">
      <c r="A480" s="19"/>
      <c r="B480" s="314" t="s">
        <v>518</v>
      </c>
      <c r="C480" s="81" t="s">
        <v>259</v>
      </c>
      <c r="D480" s="233"/>
    </row>
    <row r="481" spans="1:4" ht="30.75" x14ac:dyDescent="0.25">
      <c r="A481" s="19"/>
      <c r="B481" s="315" t="s">
        <v>519</v>
      </c>
      <c r="C481" s="81" t="s">
        <v>260</v>
      </c>
      <c r="D481" s="233"/>
    </row>
    <row r="482" spans="1:4" ht="15.75" x14ac:dyDescent="0.25">
      <c r="A482" s="19"/>
      <c r="B482" s="313" t="s">
        <v>520</v>
      </c>
      <c r="C482" s="81" t="s">
        <v>261</v>
      </c>
      <c r="D482" s="233"/>
    </row>
    <row r="483" spans="1:4" ht="15.75" x14ac:dyDescent="0.25">
      <c r="A483" s="19"/>
      <c r="B483" s="313" t="s">
        <v>521</v>
      </c>
      <c r="C483" s="81" t="s">
        <v>262</v>
      </c>
      <c r="D483" s="233"/>
    </row>
    <row r="484" spans="1:4" ht="15.75" x14ac:dyDescent="0.25">
      <c r="A484" s="19"/>
      <c r="B484" s="313" t="s">
        <v>522</v>
      </c>
      <c r="C484" s="81" t="s">
        <v>263</v>
      </c>
      <c r="D484" s="233"/>
    </row>
    <row r="485" spans="1:4" ht="15.75" x14ac:dyDescent="0.25">
      <c r="A485" s="19"/>
      <c r="B485" s="313" t="s">
        <v>523</v>
      </c>
      <c r="C485" s="81" t="s">
        <v>265</v>
      </c>
      <c r="D485" s="233"/>
    </row>
    <row r="486" spans="1:4" ht="15.75" x14ac:dyDescent="0.25">
      <c r="A486" s="19"/>
      <c r="B486" s="313" t="s">
        <v>524</v>
      </c>
      <c r="C486" s="81" t="s">
        <v>266</v>
      </c>
      <c r="D486" s="233"/>
    </row>
    <row r="487" spans="1:4" ht="15.75" x14ac:dyDescent="0.25">
      <c r="A487" s="19"/>
      <c r="B487" s="231" t="s">
        <v>525</v>
      </c>
      <c r="C487" s="81" t="s">
        <v>267</v>
      </c>
      <c r="D487" s="233"/>
    </row>
    <row r="488" spans="1:4" ht="15.75" x14ac:dyDescent="0.25">
      <c r="A488" s="19"/>
      <c r="B488" s="313" t="s">
        <v>526</v>
      </c>
      <c r="C488" s="81" t="s">
        <v>268</v>
      </c>
      <c r="D488" s="233"/>
    </row>
    <row r="489" spans="1:4" ht="15.75" x14ac:dyDescent="0.25">
      <c r="A489" s="19"/>
      <c r="B489" s="313" t="s">
        <v>527</v>
      </c>
      <c r="C489" s="81" t="s">
        <v>269</v>
      </c>
      <c r="D489" s="233"/>
    </row>
    <row r="490" spans="1:4" ht="15.75" x14ac:dyDescent="0.25">
      <c r="A490" s="19"/>
      <c r="B490" s="313" t="s">
        <v>528</v>
      </c>
      <c r="C490" s="81" t="s">
        <v>271</v>
      </c>
      <c r="D490" s="233"/>
    </row>
    <row r="491" spans="1:4" ht="15.75" x14ac:dyDescent="0.25">
      <c r="A491" s="19"/>
      <c r="B491" s="313" t="s">
        <v>529</v>
      </c>
      <c r="C491" s="81" t="s">
        <v>272</v>
      </c>
      <c r="D491" s="233"/>
    </row>
    <row r="492" spans="1:4" ht="15.75" x14ac:dyDescent="0.25">
      <c r="A492" s="19"/>
      <c r="B492" s="313" t="s">
        <v>530</v>
      </c>
      <c r="C492" s="81" t="s">
        <v>273</v>
      </c>
      <c r="D492" s="233"/>
    </row>
    <row r="493" spans="1:4" ht="15.75" x14ac:dyDescent="0.25">
      <c r="A493" s="19"/>
      <c r="B493" s="313" t="s">
        <v>531</v>
      </c>
      <c r="C493" s="81" t="s">
        <v>274</v>
      </c>
      <c r="D493" s="233"/>
    </row>
    <row r="494" spans="1:4" ht="15.75" x14ac:dyDescent="0.25">
      <c r="A494" s="19"/>
      <c r="B494" s="313" t="s">
        <v>532</v>
      </c>
      <c r="C494" s="81" t="s">
        <v>275</v>
      </c>
      <c r="D494" s="233"/>
    </row>
    <row r="495" spans="1:4" ht="15.75" x14ac:dyDescent="0.25">
      <c r="A495" s="19"/>
      <c r="B495" s="313" t="s">
        <v>533</v>
      </c>
      <c r="C495" s="81" t="s">
        <v>276</v>
      </c>
      <c r="D495" s="233"/>
    </row>
    <row r="496" spans="1:4" ht="15.75" x14ac:dyDescent="0.25">
      <c r="A496" s="19"/>
      <c r="B496" s="313" t="s">
        <v>534</v>
      </c>
      <c r="C496" s="81" t="s">
        <v>277</v>
      </c>
      <c r="D496" s="233"/>
    </row>
    <row r="497" spans="1:4" ht="15.75" x14ac:dyDescent="0.25">
      <c r="A497" s="19"/>
      <c r="B497" s="313" t="s">
        <v>535</v>
      </c>
      <c r="C497" s="81" t="s">
        <v>278</v>
      </c>
      <c r="D497" s="233"/>
    </row>
    <row r="498" spans="1:4" ht="15.75" x14ac:dyDescent="0.25">
      <c r="A498" s="19"/>
      <c r="B498" s="313" t="s">
        <v>536</v>
      </c>
      <c r="C498" s="81" t="s">
        <v>279</v>
      </c>
      <c r="D498" s="233"/>
    </row>
    <row r="499" spans="1:4" ht="15.75" x14ac:dyDescent="0.25">
      <c r="A499" s="19"/>
      <c r="B499" s="313" t="s">
        <v>537</v>
      </c>
      <c r="C499" s="81" t="s">
        <v>314</v>
      </c>
      <c r="D499" s="233"/>
    </row>
    <row r="500" spans="1:4" ht="15.75" x14ac:dyDescent="0.25">
      <c r="A500" s="19"/>
      <c r="B500" s="313" t="s">
        <v>538</v>
      </c>
      <c r="C500" s="81" t="s">
        <v>316</v>
      </c>
      <c r="D500" s="233"/>
    </row>
    <row r="501" spans="1:4" ht="15.75" x14ac:dyDescent="0.25">
      <c r="A501" s="19"/>
      <c r="B501" s="313" t="s">
        <v>539</v>
      </c>
      <c r="C501" s="81" t="s">
        <v>318</v>
      </c>
      <c r="D501" s="233"/>
    </row>
    <row r="502" spans="1:4" ht="15.75" x14ac:dyDescent="0.25">
      <c r="A502" s="19"/>
      <c r="B502" s="313" t="s">
        <v>540</v>
      </c>
      <c r="C502" s="81" t="s">
        <v>541</v>
      </c>
      <c r="D502" s="233"/>
    </row>
    <row r="503" spans="1:4" ht="15.75" x14ac:dyDescent="0.25">
      <c r="A503" s="19"/>
      <c r="B503" s="316" t="s">
        <v>542</v>
      </c>
      <c r="C503" s="81" t="s">
        <v>543</v>
      </c>
      <c r="D503" s="312"/>
    </row>
    <row r="504" spans="1:4" ht="15.75" x14ac:dyDescent="0.25">
      <c r="A504" s="19"/>
      <c r="B504" s="316" t="s">
        <v>544</v>
      </c>
      <c r="C504" s="81" t="s">
        <v>545</v>
      </c>
      <c r="D504" s="312"/>
    </row>
    <row r="505" spans="1:4" ht="15.75" x14ac:dyDescent="0.25">
      <c r="A505" s="19"/>
      <c r="B505" s="313" t="s">
        <v>546</v>
      </c>
      <c r="C505" s="81" t="s">
        <v>547</v>
      </c>
      <c r="D505" s="233"/>
    </row>
    <row r="506" spans="1:4" ht="15.75" x14ac:dyDescent="0.25">
      <c r="A506" s="19"/>
      <c r="B506" s="313" t="s">
        <v>548</v>
      </c>
      <c r="C506" s="81" t="s">
        <v>549</v>
      </c>
      <c r="D506" s="233"/>
    </row>
    <row r="507" spans="1:4" ht="30.75" x14ac:dyDescent="0.25">
      <c r="A507" s="19"/>
      <c r="B507" s="317" t="s">
        <v>550</v>
      </c>
      <c r="C507" s="81" t="s">
        <v>551</v>
      </c>
      <c r="D507" s="233"/>
    </row>
    <row r="508" spans="1:4" ht="15.75" x14ac:dyDescent="0.25">
      <c r="A508" s="19"/>
      <c r="B508" s="318" t="s">
        <v>552</v>
      </c>
      <c r="C508" s="81" t="s">
        <v>553</v>
      </c>
      <c r="D508" s="233"/>
    </row>
    <row r="509" spans="1:4" ht="15.75" x14ac:dyDescent="0.25">
      <c r="A509" s="19"/>
      <c r="B509" s="313" t="s">
        <v>554</v>
      </c>
      <c r="C509" s="81" t="s">
        <v>555</v>
      </c>
      <c r="D509" s="233"/>
    </row>
    <row r="510" spans="1:4" ht="15.75" x14ac:dyDescent="0.25">
      <c r="A510" s="19"/>
      <c r="B510" s="316" t="s">
        <v>556</v>
      </c>
      <c r="C510" s="81" t="s">
        <v>557</v>
      </c>
      <c r="D510" s="312"/>
    </row>
    <row r="511" spans="1:4" ht="15.75" x14ac:dyDescent="0.25">
      <c r="A511" s="19"/>
      <c r="B511" s="316" t="s">
        <v>558</v>
      </c>
      <c r="C511" s="81" t="s">
        <v>559</v>
      </c>
      <c r="D511" s="312"/>
    </row>
    <row r="512" spans="1:4" ht="15.75" x14ac:dyDescent="0.25">
      <c r="A512" s="19"/>
      <c r="B512" s="313" t="s">
        <v>560</v>
      </c>
      <c r="C512" s="81" t="s">
        <v>561</v>
      </c>
      <c r="D512" s="233"/>
    </row>
    <row r="513" spans="1:4" ht="15.75" x14ac:dyDescent="0.25">
      <c r="A513" s="19"/>
      <c r="B513" s="313" t="s">
        <v>562</v>
      </c>
      <c r="C513" s="81" t="s">
        <v>563</v>
      </c>
      <c r="D513" s="233"/>
    </row>
    <row r="514" spans="1:4" ht="16.5" thickBot="1" x14ac:dyDescent="0.3">
      <c r="A514" s="19"/>
      <c r="B514" s="319" t="s">
        <v>564</v>
      </c>
      <c r="C514" s="30" t="s">
        <v>565</v>
      </c>
      <c r="D514" s="243"/>
    </row>
    <row r="515" spans="1:4" ht="15.75" x14ac:dyDescent="0.25">
      <c r="A515" s="19"/>
      <c r="B515" s="17"/>
      <c r="C515" s="17"/>
      <c r="D515" s="17"/>
    </row>
    <row r="516" spans="1:4" ht="15.75" x14ac:dyDescent="0.25">
      <c r="A516" s="19" t="s">
        <v>280</v>
      </c>
      <c r="B516" s="17"/>
      <c r="C516" s="17"/>
      <c r="D516" s="17"/>
    </row>
    <row r="517" spans="1:4" ht="15.75" x14ac:dyDescent="0.25">
      <c r="A517" s="19"/>
      <c r="B517" s="31" t="s">
        <v>566</v>
      </c>
      <c r="C517" s="32"/>
      <c r="D517" s="33" t="str">
        <f>IF(D473&lt;SUM(D474:D475),"грешка","")</f>
        <v/>
      </c>
    </row>
    <row r="518" spans="1:4" ht="15.75" x14ac:dyDescent="0.25">
      <c r="A518" s="19"/>
      <c r="B518" s="31" t="s">
        <v>567</v>
      </c>
      <c r="C518" s="32"/>
      <c r="D518" s="33" t="str">
        <f>IF(D479&lt;SUM(D480:D481),"грешка","")</f>
        <v/>
      </c>
    </row>
    <row r="519" spans="1:4" ht="15.75" x14ac:dyDescent="0.25">
      <c r="A519" s="19"/>
      <c r="B519" s="31" t="s">
        <v>568</v>
      </c>
      <c r="C519" s="32"/>
      <c r="D519" s="33" t="str">
        <f>IF(D486&lt;D487,"грешка","")</f>
        <v/>
      </c>
    </row>
    <row r="520" spans="1:4" ht="15.75" x14ac:dyDescent="0.25">
      <c r="A520" s="19"/>
      <c r="B520" s="31" t="s">
        <v>569</v>
      </c>
      <c r="C520" s="32"/>
      <c r="D520" s="33" t="str">
        <f>IF(D506&lt;D507,"грешка","")</f>
        <v/>
      </c>
    </row>
    <row r="523" spans="1:4" ht="15.75" x14ac:dyDescent="0.25">
      <c r="A523" s="15"/>
      <c r="B523" s="16" t="s">
        <v>504</v>
      </c>
      <c r="C523" s="17"/>
      <c r="D523" s="17"/>
    </row>
    <row r="524" spans="1:4" ht="15.75" x14ac:dyDescent="0.25">
      <c r="A524" s="18">
        <v>16</v>
      </c>
      <c r="B524" s="19" t="s">
        <v>570</v>
      </c>
      <c r="C524" s="19"/>
      <c r="D524" s="17"/>
    </row>
    <row r="525" spans="1:4" ht="16.5" thickBot="1" x14ac:dyDescent="0.3">
      <c r="A525" s="19"/>
      <c r="B525" s="17"/>
      <c r="C525" s="17"/>
      <c r="D525" s="17"/>
    </row>
    <row r="526" spans="1:4" ht="31.5" thickBot="1" x14ac:dyDescent="0.3">
      <c r="A526" s="19"/>
      <c r="B526" s="320"/>
      <c r="C526" s="226" t="s">
        <v>239</v>
      </c>
      <c r="D526" s="291" t="s">
        <v>571</v>
      </c>
    </row>
    <row r="527" spans="1:4" ht="16.5" thickBot="1" x14ac:dyDescent="0.3">
      <c r="A527" s="19"/>
      <c r="B527" s="23" t="s">
        <v>26</v>
      </c>
      <c r="C527" s="23" t="s">
        <v>27</v>
      </c>
      <c r="D527" s="23">
        <v>1</v>
      </c>
    </row>
    <row r="528" spans="1:4" ht="15.75" x14ac:dyDescent="0.25">
      <c r="A528" s="19"/>
      <c r="B528" s="321" t="s">
        <v>508</v>
      </c>
      <c r="C528" s="309" t="s">
        <v>247</v>
      </c>
      <c r="D528" s="322"/>
    </row>
    <row r="529" spans="1:4" ht="15.75" x14ac:dyDescent="0.25">
      <c r="A529" s="19"/>
      <c r="B529" s="313" t="s">
        <v>510</v>
      </c>
      <c r="C529" s="81" t="s">
        <v>248</v>
      </c>
      <c r="D529" s="323"/>
    </row>
    <row r="530" spans="1:4" ht="15.75" x14ac:dyDescent="0.25">
      <c r="A530" s="19"/>
      <c r="B530" s="313" t="s">
        <v>572</v>
      </c>
      <c r="C530" s="81" t="s">
        <v>249</v>
      </c>
      <c r="D530" s="323"/>
    </row>
    <row r="531" spans="1:4" ht="15.75" x14ac:dyDescent="0.25">
      <c r="A531" s="19"/>
      <c r="B531" s="313" t="s">
        <v>573</v>
      </c>
      <c r="C531" s="81" t="s">
        <v>250</v>
      </c>
      <c r="D531" s="323"/>
    </row>
    <row r="532" spans="1:4" ht="15.75" x14ac:dyDescent="0.25">
      <c r="A532" s="19"/>
      <c r="B532" s="316" t="s">
        <v>574</v>
      </c>
      <c r="C532" s="81" t="s">
        <v>251</v>
      </c>
      <c r="D532" s="297"/>
    </row>
    <row r="533" spans="1:4" ht="15.75" x14ac:dyDescent="0.25">
      <c r="A533" s="19"/>
      <c r="B533" s="313" t="s">
        <v>575</v>
      </c>
      <c r="C533" s="81" t="s">
        <v>252</v>
      </c>
      <c r="D533" s="323"/>
    </row>
    <row r="534" spans="1:4" ht="15.75" x14ac:dyDescent="0.25">
      <c r="A534" s="19"/>
      <c r="B534" s="316" t="s">
        <v>576</v>
      </c>
      <c r="C534" s="81" t="s">
        <v>253</v>
      </c>
      <c r="D534" s="297"/>
    </row>
    <row r="535" spans="1:4" ht="15.75" x14ac:dyDescent="0.25">
      <c r="A535" s="19"/>
      <c r="B535" s="313" t="s">
        <v>577</v>
      </c>
      <c r="C535" s="81" t="s">
        <v>254</v>
      </c>
      <c r="D535" s="323"/>
    </row>
    <row r="536" spans="1:4" ht="15.75" x14ac:dyDescent="0.25">
      <c r="A536" s="19"/>
      <c r="B536" s="313" t="s">
        <v>578</v>
      </c>
      <c r="C536" s="81" t="s">
        <v>255</v>
      </c>
      <c r="D536" s="323"/>
    </row>
    <row r="537" spans="1:4" ht="15.75" x14ac:dyDescent="0.25">
      <c r="A537" s="19"/>
      <c r="B537" s="316" t="s">
        <v>579</v>
      </c>
      <c r="C537" s="81" t="s">
        <v>256</v>
      </c>
      <c r="D537" s="297"/>
    </row>
    <row r="538" spans="1:4" ht="15.75" x14ac:dyDescent="0.25">
      <c r="A538" s="19"/>
      <c r="B538" s="231" t="s">
        <v>580</v>
      </c>
      <c r="C538" s="81" t="s">
        <v>257</v>
      </c>
      <c r="D538" s="297"/>
    </row>
    <row r="539" spans="1:4" ht="15.75" x14ac:dyDescent="0.25">
      <c r="A539" s="19"/>
      <c r="B539" s="316" t="s">
        <v>581</v>
      </c>
      <c r="C539" s="81" t="s">
        <v>258</v>
      </c>
      <c r="D539" s="297"/>
    </row>
    <row r="540" spans="1:4" ht="15.75" x14ac:dyDescent="0.25">
      <c r="A540" s="19"/>
      <c r="B540" s="231" t="s">
        <v>582</v>
      </c>
      <c r="C540" s="81" t="s">
        <v>259</v>
      </c>
      <c r="D540" s="323"/>
    </row>
    <row r="541" spans="1:4" ht="15.75" x14ac:dyDescent="0.25">
      <c r="A541" s="19"/>
      <c r="B541" s="344" t="s">
        <v>623</v>
      </c>
      <c r="C541" s="345" t="s">
        <v>260</v>
      </c>
      <c r="D541" s="346"/>
    </row>
    <row r="542" spans="1:4" ht="16.5" thickBot="1" x14ac:dyDescent="0.3">
      <c r="A542" s="19"/>
      <c r="B542" s="324" t="s">
        <v>583</v>
      </c>
      <c r="C542" s="30" t="s">
        <v>261</v>
      </c>
      <c r="D542" s="307"/>
    </row>
    <row r="543" spans="1:4" ht="15.75" x14ac:dyDescent="0.25">
      <c r="A543" s="19"/>
      <c r="B543" s="67"/>
      <c r="C543" s="347"/>
      <c r="D543" s="348"/>
    </row>
    <row r="544" spans="1:4" ht="15.75" x14ac:dyDescent="0.25">
      <c r="A544" s="19" t="s">
        <v>280</v>
      </c>
      <c r="B544" s="17"/>
      <c r="C544" s="17"/>
      <c r="D544" s="17"/>
    </row>
    <row r="545" spans="1:4" ht="15.75" x14ac:dyDescent="0.25">
      <c r="A545" s="19"/>
      <c r="B545" s="31" t="s">
        <v>584</v>
      </c>
      <c r="C545" s="32"/>
      <c r="D545" s="33" t="str">
        <f>IF(D537&lt;D538,"грешка","")</f>
        <v/>
      </c>
    </row>
    <row r="546" spans="1:4" ht="15.75" x14ac:dyDescent="0.25">
      <c r="A546" s="19"/>
      <c r="B546" s="31" t="s">
        <v>567</v>
      </c>
      <c r="C546" s="32"/>
      <c r="D546" s="33" t="str">
        <f>IF(D539&lt;D540,"грешка","")</f>
        <v/>
      </c>
    </row>
    <row r="548" spans="1:4" ht="15.75" x14ac:dyDescent="0.25">
      <c r="A548" s="15"/>
      <c r="B548" s="16" t="s">
        <v>585</v>
      </c>
      <c r="C548" s="17"/>
      <c r="D548" s="17"/>
    </row>
    <row r="549" spans="1:4" ht="15.75" x14ac:dyDescent="0.25">
      <c r="A549" s="18">
        <v>17</v>
      </c>
      <c r="B549" s="19" t="s">
        <v>586</v>
      </c>
      <c r="C549" s="19"/>
      <c r="D549" s="17"/>
    </row>
    <row r="550" spans="1:4" ht="16.5" thickBot="1" x14ac:dyDescent="0.3">
      <c r="A550" s="19"/>
      <c r="B550" s="17"/>
      <c r="C550" s="17"/>
      <c r="D550" s="17"/>
    </row>
    <row r="551" spans="1:4" ht="31.5" thickBot="1" x14ac:dyDescent="0.3">
      <c r="A551" s="19"/>
      <c r="B551" s="320"/>
      <c r="C551" s="226" t="s">
        <v>239</v>
      </c>
      <c r="D551" s="291" t="s">
        <v>587</v>
      </c>
    </row>
    <row r="552" spans="1:4" ht="16.5" thickBot="1" x14ac:dyDescent="0.3">
      <c r="A552" s="19"/>
      <c r="B552" s="23" t="s">
        <v>26</v>
      </c>
      <c r="C552" s="23" t="s">
        <v>27</v>
      </c>
      <c r="D552" s="23">
        <v>1</v>
      </c>
    </row>
    <row r="553" spans="1:4" ht="15.75" x14ac:dyDescent="0.25">
      <c r="A553" s="19"/>
      <c r="B553" s="325" t="s">
        <v>588</v>
      </c>
      <c r="C553" s="309" t="s">
        <v>247</v>
      </c>
      <c r="D553" s="230"/>
    </row>
    <row r="554" spans="1:4" ht="15.75" x14ac:dyDescent="0.25">
      <c r="A554" s="19"/>
      <c r="B554" s="326" t="s">
        <v>589</v>
      </c>
      <c r="C554" s="81" t="s">
        <v>248</v>
      </c>
      <c r="D554" s="233"/>
    </row>
    <row r="555" spans="1:4" ht="15.75" x14ac:dyDescent="0.25">
      <c r="A555" s="19"/>
      <c r="B555" s="326" t="s">
        <v>590</v>
      </c>
      <c r="C555" s="81" t="s">
        <v>249</v>
      </c>
      <c r="D555" s="233"/>
    </row>
    <row r="556" spans="1:4" ht="15.75" x14ac:dyDescent="0.25">
      <c r="A556" s="19"/>
      <c r="B556" s="326" t="s">
        <v>591</v>
      </c>
      <c r="C556" s="81" t="s">
        <v>250</v>
      </c>
      <c r="D556" s="233"/>
    </row>
    <row r="557" spans="1:4" ht="15.75" x14ac:dyDescent="0.25">
      <c r="A557" s="19"/>
      <c r="B557" s="326" t="s">
        <v>592</v>
      </c>
      <c r="C557" s="81" t="s">
        <v>251</v>
      </c>
      <c r="D557" s="233"/>
    </row>
    <row r="558" spans="1:4" ht="15.75" x14ac:dyDescent="0.25">
      <c r="A558" s="19"/>
      <c r="B558" s="326" t="s">
        <v>593</v>
      </c>
      <c r="C558" s="81" t="s">
        <v>252</v>
      </c>
      <c r="D558" s="233"/>
    </row>
    <row r="559" spans="1:4" ht="15.75" x14ac:dyDescent="0.25">
      <c r="A559" s="19"/>
      <c r="B559" s="326" t="s">
        <v>594</v>
      </c>
      <c r="C559" s="81" t="s">
        <v>253</v>
      </c>
      <c r="D559" s="233"/>
    </row>
    <row r="560" spans="1:4" ht="15.75" x14ac:dyDescent="0.25">
      <c r="A560" s="19"/>
      <c r="B560" s="326" t="s">
        <v>595</v>
      </c>
      <c r="C560" s="81" t="s">
        <v>254</v>
      </c>
      <c r="D560" s="233"/>
    </row>
    <row r="561" spans="1:9" ht="15.75" x14ac:dyDescent="0.25">
      <c r="A561" s="19"/>
      <c r="B561" s="327" t="s">
        <v>596</v>
      </c>
      <c r="C561" s="81" t="s">
        <v>255</v>
      </c>
      <c r="D561" s="312"/>
    </row>
    <row r="562" spans="1:9" ht="15.75" x14ac:dyDescent="0.25">
      <c r="A562" s="19"/>
      <c r="B562" s="328" t="s">
        <v>597</v>
      </c>
      <c r="C562" s="81" t="s">
        <v>256</v>
      </c>
      <c r="D562" s="329"/>
    </row>
    <row r="563" spans="1:9" ht="16.5" thickBot="1" x14ac:dyDescent="0.3">
      <c r="A563" s="19"/>
      <c r="B563" s="330" t="s">
        <v>564</v>
      </c>
      <c r="C563" s="30" t="s">
        <v>257</v>
      </c>
      <c r="D563" s="331"/>
    </row>
    <row r="566" spans="1:9" ht="15.75" x14ac:dyDescent="0.25">
      <c r="A566" s="15"/>
      <c r="B566" s="16" t="s">
        <v>598</v>
      </c>
      <c r="C566" s="17"/>
      <c r="D566" s="17"/>
      <c r="E566" s="17"/>
      <c r="F566" s="17"/>
      <c r="G566" s="17"/>
      <c r="H566" s="17"/>
      <c r="I566" s="17"/>
    </row>
    <row r="567" spans="1:9" ht="15.75" x14ac:dyDescent="0.25">
      <c r="A567" s="18">
        <v>18</v>
      </c>
      <c r="B567" s="19" t="s">
        <v>599</v>
      </c>
      <c r="C567" s="19"/>
      <c r="D567" s="19"/>
      <c r="E567" s="19"/>
      <c r="F567" s="19"/>
      <c r="G567" s="19"/>
      <c r="H567" s="19"/>
      <c r="I567" s="19"/>
    </row>
    <row r="568" spans="1:9" ht="16.5" thickBot="1" x14ac:dyDescent="0.3">
      <c r="A568" s="19"/>
      <c r="B568" s="17"/>
      <c r="C568" s="17"/>
      <c r="D568" s="17"/>
      <c r="E568" s="17"/>
      <c r="F568" s="17"/>
      <c r="G568" s="19" t="s">
        <v>2</v>
      </c>
      <c r="H568" s="17"/>
      <c r="I568" s="17"/>
    </row>
    <row r="569" spans="1:9" ht="31.5" thickBot="1" x14ac:dyDescent="0.3">
      <c r="A569" s="19"/>
      <c r="B569" s="217"/>
      <c r="C569" s="226" t="s">
        <v>239</v>
      </c>
      <c r="D569" s="217" t="s">
        <v>302</v>
      </c>
      <c r="E569" s="217" t="s">
        <v>600</v>
      </c>
      <c r="F569" s="17"/>
      <c r="G569" s="129" t="s">
        <v>7</v>
      </c>
      <c r="H569" s="17"/>
      <c r="I569" s="17"/>
    </row>
    <row r="570" spans="1:9" ht="16.5" thickBot="1" x14ac:dyDescent="0.3">
      <c r="A570" s="19"/>
      <c r="B570" s="23" t="s">
        <v>26</v>
      </c>
      <c r="C570" s="23" t="s">
        <v>27</v>
      </c>
      <c r="D570" s="23">
        <v>1</v>
      </c>
      <c r="E570" s="23">
        <v>2</v>
      </c>
      <c r="F570" s="17"/>
      <c r="G570" s="43"/>
      <c r="H570" s="17"/>
      <c r="I570" s="17"/>
    </row>
    <row r="571" spans="1:9" ht="15.75" x14ac:dyDescent="0.25">
      <c r="A571" s="19"/>
      <c r="B571" s="251" t="s">
        <v>601</v>
      </c>
      <c r="C571" s="27" t="s">
        <v>247</v>
      </c>
      <c r="D571" s="156"/>
      <c r="E571" s="157"/>
      <c r="F571" s="17"/>
      <c r="G571" s="39" t="str">
        <f t="shared" ref="G571:G578" si="49">IF(D571&lt;E571,"грешка","")</f>
        <v/>
      </c>
      <c r="H571" s="17"/>
      <c r="I571" s="17"/>
    </row>
    <row r="572" spans="1:9" ht="15.75" x14ac:dyDescent="0.25">
      <c r="A572" s="19"/>
      <c r="B572" s="332" t="s">
        <v>602</v>
      </c>
      <c r="C572" s="81" t="s">
        <v>248</v>
      </c>
      <c r="D572" s="166"/>
      <c r="E572" s="167"/>
      <c r="F572" s="17"/>
      <c r="G572" s="39" t="str">
        <f t="shared" si="49"/>
        <v/>
      </c>
      <c r="H572" s="17"/>
      <c r="I572" s="17"/>
    </row>
    <row r="573" spans="1:9" ht="15.75" x14ac:dyDescent="0.25">
      <c r="A573" s="19"/>
      <c r="B573" s="333" t="s">
        <v>603</v>
      </c>
      <c r="C573" s="81" t="s">
        <v>249</v>
      </c>
      <c r="D573" s="166"/>
      <c r="E573" s="167"/>
      <c r="F573" s="17"/>
      <c r="G573" s="39" t="str">
        <f t="shared" si="49"/>
        <v/>
      </c>
      <c r="H573" s="17"/>
      <c r="I573" s="17"/>
    </row>
    <row r="574" spans="1:9" ht="15.75" x14ac:dyDescent="0.25">
      <c r="A574" s="19"/>
      <c r="B574" s="333" t="s">
        <v>604</v>
      </c>
      <c r="C574" s="81" t="s">
        <v>250</v>
      </c>
      <c r="D574" s="166"/>
      <c r="E574" s="167"/>
      <c r="F574" s="17"/>
      <c r="G574" s="39" t="str">
        <f t="shared" si="49"/>
        <v/>
      </c>
      <c r="H574" s="17"/>
      <c r="I574" s="17"/>
    </row>
    <row r="575" spans="1:9" ht="15.75" x14ac:dyDescent="0.25">
      <c r="A575" s="19"/>
      <c r="B575" s="333" t="s">
        <v>605</v>
      </c>
      <c r="C575" s="81" t="s">
        <v>251</v>
      </c>
      <c r="D575" s="166"/>
      <c r="E575" s="167"/>
      <c r="F575" s="17"/>
      <c r="G575" s="39" t="str">
        <f t="shared" si="49"/>
        <v/>
      </c>
      <c r="H575" s="17"/>
      <c r="I575" s="17"/>
    </row>
    <row r="576" spans="1:9" ht="15.75" x14ac:dyDescent="0.25">
      <c r="A576" s="19"/>
      <c r="B576" s="333" t="s">
        <v>606</v>
      </c>
      <c r="C576" s="81" t="s">
        <v>252</v>
      </c>
      <c r="D576" s="166"/>
      <c r="E576" s="167"/>
      <c r="F576" s="17"/>
      <c r="G576" s="39" t="str">
        <f t="shared" si="49"/>
        <v/>
      </c>
      <c r="H576" s="17"/>
      <c r="I576" s="17"/>
    </row>
    <row r="577" spans="1:9" ht="16.5" thickBot="1" x14ac:dyDescent="0.3">
      <c r="A577" s="19"/>
      <c r="B577" s="334" t="s">
        <v>490</v>
      </c>
      <c r="C577" s="30" t="s">
        <v>253</v>
      </c>
      <c r="D577" s="335"/>
      <c r="E577" s="336"/>
      <c r="F577" s="17"/>
      <c r="G577" s="39" t="str">
        <f t="shared" si="49"/>
        <v/>
      </c>
      <c r="H577" s="17"/>
      <c r="I577" s="17"/>
    </row>
    <row r="578" spans="1:9" ht="15.75" x14ac:dyDescent="0.25">
      <c r="A578" s="19"/>
      <c r="B578" s="17"/>
      <c r="C578" s="17"/>
      <c r="D578" s="17"/>
      <c r="E578" s="17"/>
      <c r="F578" s="17"/>
      <c r="G578" s="17" t="str">
        <f t="shared" si="49"/>
        <v/>
      </c>
      <c r="H578" s="17"/>
      <c r="I578" s="17"/>
    </row>
    <row r="579" spans="1:9" ht="15.75" x14ac:dyDescent="0.25">
      <c r="A579" s="19" t="s">
        <v>280</v>
      </c>
      <c r="B579" s="17"/>
      <c r="C579" s="17"/>
      <c r="D579" s="17"/>
      <c r="E579" s="17"/>
      <c r="F579" s="17"/>
      <c r="G579" s="17"/>
      <c r="H579" s="17"/>
      <c r="I579" s="17"/>
    </row>
    <row r="580" spans="1:9" ht="15.75" x14ac:dyDescent="0.25">
      <c r="A580" s="19"/>
      <c r="B580" s="31" t="s">
        <v>607</v>
      </c>
      <c r="C580" s="32"/>
      <c r="D580" s="33" t="str">
        <f>IF(D571=SUM(D572:D577),"","грешка")</f>
        <v/>
      </c>
      <c r="E580" s="33" t="str">
        <f>IF(E571=SUM(E572:E577),"","грешка")</f>
        <v/>
      </c>
      <c r="F580" s="17"/>
      <c r="G580" s="17"/>
      <c r="H580" s="17"/>
      <c r="I580" s="17"/>
    </row>
  </sheetData>
  <mergeCells count="90">
    <mergeCell ref="B1:D1"/>
    <mergeCell ref="B2:D2"/>
    <mergeCell ref="B3:D3"/>
    <mergeCell ref="B4:D4"/>
    <mergeCell ref="B5:D5"/>
    <mergeCell ref="B428:B429"/>
    <mergeCell ref="C428:C429"/>
    <mergeCell ref="D428:D429"/>
    <mergeCell ref="E428:K428"/>
    <mergeCell ref="R331:R332"/>
    <mergeCell ref="C331:C332"/>
    <mergeCell ref="D331:E331"/>
    <mergeCell ref="F331:F332"/>
    <mergeCell ref="G331:I331"/>
    <mergeCell ref="J331:J332"/>
    <mergeCell ref="P428:P429"/>
    <mergeCell ref="E382:E383"/>
    <mergeCell ref="F382:F383"/>
    <mergeCell ref="G382:H382"/>
    <mergeCell ref="I382:I383"/>
    <mergeCell ref="S331:S332"/>
    <mergeCell ref="T331:T332"/>
    <mergeCell ref="U331:U332"/>
    <mergeCell ref="B381:B383"/>
    <mergeCell ref="C381:C383"/>
    <mergeCell ref="D381:D383"/>
    <mergeCell ref="E381:I381"/>
    <mergeCell ref="K381:K382"/>
    <mergeCell ref="L381:L382"/>
    <mergeCell ref="K331:K332"/>
    <mergeCell ref="L331:L332"/>
    <mergeCell ref="M331:M332"/>
    <mergeCell ref="N331:N332"/>
    <mergeCell ref="O331:O332"/>
    <mergeCell ref="P331:P332"/>
    <mergeCell ref="B331:B332"/>
    <mergeCell ref="J286:J288"/>
    <mergeCell ref="K286:K288"/>
    <mergeCell ref="M286:M288"/>
    <mergeCell ref="N286:N288"/>
    <mergeCell ref="O286:O288"/>
    <mergeCell ref="F287:F288"/>
    <mergeCell ref="G287:I287"/>
    <mergeCell ref="D215:D216"/>
    <mergeCell ref="E215:G215"/>
    <mergeCell ref="B262:B263"/>
    <mergeCell ref="C262:C263"/>
    <mergeCell ref="D262:E262"/>
    <mergeCell ref="B286:B288"/>
    <mergeCell ref="C286:C288"/>
    <mergeCell ref="D286:D288"/>
    <mergeCell ref="E286:E288"/>
    <mergeCell ref="F286:I286"/>
    <mergeCell ref="B214:B216"/>
    <mergeCell ref="C214:C216"/>
    <mergeCell ref="D214:G214"/>
    <mergeCell ref="H214:H216"/>
    <mergeCell ref="I191:I192"/>
    <mergeCell ref="B144:B146"/>
    <mergeCell ref="C144:C146"/>
    <mergeCell ref="D144:G144"/>
    <mergeCell ref="D145:D146"/>
    <mergeCell ref="E145:G145"/>
    <mergeCell ref="I145:I146"/>
    <mergeCell ref="B190:B192"/>
    <mergeCell ref="C190:C192"/>
    <mergeCell ref="D190:G190"/>
    <mergeCell ref="D191:D192"/>
    <mergeCell ref="E191:G191"/>
    <mergeCell ref="AD14:AD15"/>
    <mergeCell ref="E15:E17"/>
    <mergeCell ref="F15:F17"/>
    <mergeCell ref="G15:U15"/>
    <mergeCell ref="G16:I16"/>
    <mergeCell ref="J16:L16"/>
    <mergeCell ref="M16:O16"/>
    <mergeCell ref="P16:R16"/>
    <mergeCell ref="S16:U16"/>
    <mergeCell ref="X14:X15"/>
    <mergeCell ref="Y14:Y17"/>
    <mergeCell ref="Z14:Z15"/>
    <mergeCell ref="AA14:AA15"/>
    <mergeCell ref="AB14:AB15"/>
    <mergeCell ref="AC14:AC15"/>
    <mergeCell ref="W14:W15"/>
    <mergeCell ref="B13:B17"/>
    <mergeCell ref="C13:C17"/>
    <mergeCell ref="D13:U13"/>
    <mergeCell ref="D14:D17"/>
    <mergeCell ref="E14:U14"/>
  </mergeCells>
  <dataValidations count="2">
    <dataValidation type="whole" operator="greaterThanOrEqual" allowBlank="1" showInputMessage="1" showErrorMessage="1" error="Непозволена стойност или неправилно използване на клавиша &quot;space&quot;!" sqref="G19:U23 G85:U122 G24:V84 D19:F122 D148:G178 D194:G203 D218:H251 D265:E266 D276:D277 D290:K315 N334 P334 D334:L334 D342:D359 D385:I395 D414:D417 D431:K431 D439:D451 D468:D514 D571:E577 D553:D563 D528:D543">
      <formula1>0</formula1>
    </dataValidation>
    <dataValidation type="decimal" operator="greaterThanOrEqual" allowBlank="1" showInputMessage="1" showErrorMessage="1" error="Непозволена стойност или неправилно използване на клавиша &quot;space&quot;!" sqref="M334 O334">
      <formula1>0</formula1>
    </dataValidation>
  </dataValidations>
  <pageMargins left="0.7" right="0.7" top="0.75" bottom="0.75" header="0.3" footer="0.3"/>
  <ignoredErrors>
    <ignoredError sqref="K218:K2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opLeftCell="A21" workbookViewId="0">
      <selection activeCell="N43" sqref="N43"/>
    </sheetView>
  </sheetViews>
  <sheetFormatPr defaultRowHeight="15" x14ac:dyDescent="0.25"/>
  <cols>
    <col min="1" max="1" width="4" customWidth="1"/>
    <col min="2" max="2" width="23.85546875" customWidth="1"/>
    <col min="3" max="3" width="5.5703125" customWidth="1"/>
    <col min="4" max="4" width="7.42578125" customWidth="1"/>
    <col min="5" max="5" width="15.140625" customWidth="1"/>
    <col min="7" max="7" width="26" customWidth="1"/>
    <col min="8" max="8" width="5.28515625" customWidth="1"/>
    <col min="9" max="9" width="6.7109375" customWidth="1"/>
  </cols>
  <sheetData>
    <row r="1" spans="2:9" x14ac:dyDescent="0.25">
      <c r="B1" s="813" t="s">
        <v>628</v>
      </c>
      <c r="C1" s="813"/>
      <c r="D1" s="813"/>
      <c r="E1" s="813"/>
      <c r="F1" s="813"/>
      <c r="G1" s="813"/>
      <c r="H1" s="813"/>
      <c r="I1" s="813"/>
    </row>
    <row r="2" spans="2:9" ht="9.9499999999999993" customHeight="1" x14ac:dyDescent="0.25">
      <c r="B2" s="349"/>
      <c r="C2" s="349"/>
      <c r="D2" s="350"/>
      <c r="E2" s="350"/>
      <c r="F2" s="350"/>
      <c r="G2" s="349"/>
      <c r="H2" s="350"/>
      <c r="I2" s="350"/>
    </row>
    <row r="3" spans="2:9" ht="15" customHeight="1" x14ac:dyDescent="0.25">
      <c r="B3" s="814" t="s">
        <v>629</v>
      </c>
      <c r="C3" s="814"/>
      <c r="D3" s="814"/>
      <c r="E3" s="351"/>
      <c r="F3" s="351"/>
      <c r="G3" s="352"/>
      <c r="H3" s="351"/>
      <c r="I3" s="351"/>
    </row>
    <row r="4" spans="2:9" ht="9.9499999999999993" customHeight="1" x14ac:dyDescent="0.25">
      <c r="B4" s="349"/>
      <c r="C4" s="349"/>
      <c r="D4" s="350"/>
      <c r="E4" s="350"/>
      <c r="F4" s="350"/>
      <c r="G4" s="349"/>
      <c r="H4" s="350"/>
      <c r="I4" s="350"/>
    </row>
    <row r="5" spans="2:9" ht="15" customHeight="1" x14ac:dyDescent="0.25">
      <c r="B5" s="815"/>
      <c r="C5" s="815" t="s">
        <v>239</v>
      </c>
      <c r="D5" s="816" t="s">
        <v>302</v>
      </c>
      <c r="E5" s="816" t="s">
        <v>630</v>
      </c>
      <c r="F5" s="816"/>
      <c r="G5" s="815"/>
      <c r="H5" s="816" t="s">
        <v>239</v>
      </c>
      <c r="I5" s="816" t="s">
        <v>332</v>
      </c>
    </row>
    <row r="6" spans="2:9" ht="23.1" customHeight="1" x14ac:dyDescent="0.25">
      <c r="B6" s="815"/>
      <c r="C6" s="815"/>
      <c r="D6" s="816"/>
      <c r="E6" s="353" t="s">
        <v>631</v>
      </c>
      <c r="F6" s="353" t="s">
        <v>632</v>
      </c>
      <c r="G6" s="815"/>
      <c r="H6" s="816"/>
      <c r="I6" s="816"/>
    </row>
    <row r="7" spans="2:9" ht="23.1" customHeight="1" x14ac:dyDescent="0.25">
      <c r="B7" s="354" t="s">
        <v>633</v>
      </c>
      <c r="C7" s="353" t="s">
        <v>247</v>
      </c>
      <c r="D7" s="355"/>
      <c r="E7" s="355"/>
      <c r="F7" s="355"/>
      <c r="G7" s="354" t="s">
        <v>634</v>
      </c>
      <c r="H7" s="353" t="s">
        <v>251</v>
      </c>
      <c r="I7" s="355"/>
    </row>
    <row r="8" spans="2:9" ht="15" customHeight="1" x14ac:dyDescent="0.25">
      <c r="B8" s="354" t="s">
        <v>635</v>
      </c>
      <c r="C8" s="353" t="s">
        <v>248</v>
      </c>
      <c r="D8" s="355"/>
      <c r="E8" s="355"/>
      <c r="F8" s="355"/>
      <c r="G8" s="356" t="s">
        <v>636</v>
      </c>
      <c r="H8" s="353" t="s">
        <v>252</v>
      </c>
      <c r="I8" s="355"/>
    </row>
    <row r="9" spans="2:9" ht="23.1" customHeight="1" x14ac:dyDescent="0.25">
      <c r="B9" s="354" t="s">
        <v>637</v>
      </c>
      <c r="C9" s="353" t="s">
        <v>249</v>
      </c>
      <c r="D9" s="355"/>
      <c r="E9" s="355"/>
      <c r="F9" s="355"/>
      <c r="G9" s="354" t="s">
        <v>638</v>
      </c>
      <c r="H9" s="353" t="s">
        <v>253</v>
      </c>
      <c r="I9" s="355"/>
    </row>
    <row r="10" spans="2:9" ht="23.1" customHeight="1" x14ac:dyDescent="0.25">
      <c r="B10" s="354" t="s">
        <v>639</v>
      </c>
      <c r="C10" s="353" t="s">
        <v>250</v>
      </c>
      <c r="D10" s="353"/>
      <c r="E10" s="353"/>
      <c r="F10" s="353"/>
      <c r="G10" s="354" t="s">
        <v>640</v>
      </c>
      <c r="H10" s="353" t="s">
        <v>254</v>
      </c>
      <c r="I10" s="355"/>
    </row>
    <row r="11" spans="2:9" ht="9.9499999999999993" customHeight="1" x14ac:dyDescent="0.25">
      <c r="B11" s="349"/>
      <c r="C11" s="349"/>
      <c r="D11" s="350"/>
      <c r="E11" s="350"/>
      <c r="F11" s="350"/>
      <c r="G11" s="349"/>
      <c r="H11" s="350"/>
      <c r="I11" s="350"/>
    </row>
    <row r="12" spans="2:9" ht="15" customHeight="1" x14ac:dyDescent="0.25">
      <c r="B12" s="814" t="s">
        <v>641</v>
      </c>
      <c r="C12" s="814"/>
      <c r="D12" s="814"/>
      <c r="E12" s="351"/>
      <c r="F12" s="351"/>
      <c r="G12" s="352"/>
      <c r="H12" s="351"/>
      <c r="I12" s="351"/>
    </row>
    <row r="13" spans="2:9" ht="9.9499999999999993" customHeight="1" x14ac:dyDescent="0.25">
      <c r="B13" s="349"/>
      <c r="C13" s="349"/>
      <c r="D13" s="350"/>
      <c r="E13" s="350" t="s">
        <v>642</v>
      </c>
      <c r="F13" s="350"/>
      <c r="G13" s="349"/>
      <c r="H13" s="350"/>
      <c r="I13" s="350"/>
    </row>
    <row r="14" spans="2:9" ht="36.75" customHeight="1" x14ac:dyDescent="0.25">
      <c r="B14" s="354"/>
      <c r="C14" s="353" t="s">
        <v>239</v>
      </c>
      <c r="D14" s="353" t="s">
        <v>302</v>
      </c>
      <c r="E14" s="353" t="s">
        <v>643</v>
      </c>
      <c r="F14" s="350"/>
      <c r="G14" s="349"/>
      <c r="H14" s="350"/>
      <c r="I14" s="350"/>
    </row>
    <row r="15" spans="2:9" ht="15" customHeight="1" x14ac:dyDescent="0.25">
      <c r="B15" s="354" t="s">
        <v>644</v>
      </c>
      <c r="C15" s="353" t="s">
        <v>247</v>
      </c>
      <c r="D15" s="355"/>
      <c r="E15" s="355"/>
      <c r="F15" s="350"/>
      <c r="G15" s="349"/>
      <c r="H15" s="350"/>
      <c r="I15" s="350"/>
    </row>
    <row r="16" spans="2:9" ht="26.1" customHeight="1" x14ac:dyDescent="0.25">
      <c r="B16" s="354" t="s">
        <v>645</v>
      </c>
      <c r="C16" s="353" t="s">
        <v>248</v>
      </c>
      <c r="D16" s="355"/>
      <c r="E16" s="355"/>
      <c r="F16" s="350"/>
      <c r="G16" s="349"/>
      <c r="H16" s="350"/>
      <c r="I16" s="350"/>
    </row>
    <row r="17" spans="2:9" ht="15" customHeight="1" x14ac:dyDescent="0.25">
      <c r="B17" s="354" t="s">
        <v>646</v>
      </c>
      <c r="C17" s="353" t="s">
        <v>249</v>
      </c>
      <c r="D17" s="355"/>
      <c r="E17" s="355"/>
      <c r="F17" s="350"/>
      <c r="G17" s="349"/>
      <c r="H17" s="350"/>
      <c r="I17" s="350"/>
    </row>
    <row r="18" spans="2:9" ht="15" customHeight="1" x14ac:dyDescent="0.25">
      <c r="B18" s="354" t="s">
        <v>647</v>
      </c>
      <c r="C18" s="353" t="s">
        <v>250</v>
      </c>
      <c r="D18" s="355"/>
      <c r="E18" s="355"/>
      <c r="F18" s="350"/>
      <c r="G18" s="349"/>
      <c r="H18" s="350"/>
      <c r="I18" s="350"/>
    </row>
    <row r="19" spans="2:9" ht="9.9499999999999993" customHeight="1" x14ac:dyDescent="0.25">
      <c r="B19" s="349"/>
      <c r="C19" s="349"/>
      <c r="D19" s="350"/>
      <c r="E19" s="350"/>
      <c r="F19" s="350"/>
      <c r="G19" s="349"/>
      <c r="H19" s="350"/>
      <c r="I19" s="350"/>
    </row>
    <row r="20" spans="2:9" ht="15" customHeight="1" x14ac:dyDescent="0.25">
      <c r="B20" s="814" t="s">
        <v>648</v>
      </c>
      <c r="C20" s="814"/>
      <c r="D20" s="814"/>
      <c r="E20" s="351"/>
      <c r="F20" s="351"/>
      <c r="G20" s="352"/>
      <c r="H20" s="351"/>
      <c r="I20" s="351"/>
    </row>
    <row r="21" spans="2:9" ht="9.9499999999999993" customHeight="1" x14ac:dyDescent="0.25">
      <c r="B21" s="349"/>
      <c r="C21" s="349"/>
      <c r="D21" s="350"/>
      <c r="E21" s="350"/>
      <c r="F21" s="350"/>
      <c r="G21" s="349"/>
      <c r="H21" s="350"/>
      <c r="I21" s="350"/>
    </row>
    <row r="22" spans="2:9" ht="21" customHeight="1" x14ac:dyDescent="0.25">
      <c r="B22" s="354"/>
      <c r="C22" s="353" t="s">
        <v>239</v>
      </c>
      <c r="D22" s="353" t="s">
        <v>332</v>
      </c>
      <c r="E22" s="350"/>
      <c r="F22" s="350"/>
      <c r="G22" s="349"/>
      <c r="H22" s="350"/>
      <c r="I22" s="350"/>
    </row>
    <row r="23" spans="2:9" x14ac:dyDescent="0.25">
      <c r="B23" s="354" t="s">
        <v>649</v>
      </c>
      <c r="C23" s="353" t="s">
        <v>247</v>
      </c>
      <c r="D23" s="355"/>
      <c r="E23" s="350"/>
      <c r="F23" s="350"/>
      <c r="G23" s="349"/>
      <c r="H23" s="350"/>
      <c r="I23" s="350"/>
    </row>
    <row r="24" spans="2:9" x14ac:dyDescent="0.25">
      <c r="B24" s="354" t="s">
        <v>650</v>
      </c>
      <c r="C24" s="353" t="s">
        <v>248</v>
      </c>
      <c r="D24" s="355"/>
      <c r="E24" s="350"/>
      <c r="F24" s="350"/>
      <c r="G24" s="349"/>
      <c r="H24" s="350"/>
      <c r="I24" s="350"/>
    </row>
    <row r="25" spans="2:9" x14ac:dyDescent="0.25">
      <c r="B25" s="354" t="s">
        <v>651</v>
      </c>
      <c r="C25" s="353" t="s">
        <v>249</v>
      </c>
      <c r="D25" s="355"/>
      <c r="E25" s="350"/>
      <c r="F25" s="350"/>
      <c r="G25" s="349"/>
      <c r="H25" s="350"/>
      <c r="I25" s="350"/>
    </row>
    <row r="26" spans="2:9" x14ac:dyDescent="0.25">
      <c r="B26" s="354" t="s">
        <v>652</v>
      </c>
      <c r="C26" s="353" t="s">
        <v>250</v>
      </c>
      <c r="D26" s="355"/>
      <c r="E26" s="350"/>
      <c r="F26" s="350"/>
      <c r="G26" s="349"/>
      <c r="H26" s="350"/>
      <c r="I26" s="350"/>
    </row>
    <row r="27" spans="2:9" x14ac:dyDescent="0.25">
      <c r="B27" s="354" t="s">
        <v>653</v>
      </c>
      <c r="C27" s="353" t="s">
        <v>251</v>
      </c>
      <c r="D27" s="355"/>
      <c r="E27" s="350"/>
      <c r="F27" s="350"/>
      <c r="G27" s="349"/>
      <c r="H27" s="350"/>
      <c r="I27" s="350"/>
    </row>
    <row r="28" spans="2:9" ht="15" customHeight="1" x14ac:dyDescent="0.25">
      <c r="B28" s="356" t="s">
        <v>654</v>
      </c>
      <c r="C28" s="353" t="s">
        <v>252</v>
      </c>
      <c r="D28" s="355"/>
      <c r="E28" s="350"/>
      <c r="F28" s="350"/>
      <c r="G28" s="349"/>
      <c r="H28" s="350"/>
      <c r="I28" s="350"/>
    </row>
    <row r="29" spans="2:9" ht="15" customHeight="1" x14ac:dyDescent="0.25">
      <c r="B29" s="354" t="s">
        <v>655</v>
      </c>
      <c r="C29" s="353" t="s">
        <v>253</v>
      </c>
      <c r="D29" s="355"/>
      <c r="E29" s="350"/>
      <c r="F29" s="350"/>
      <c r="G29" s="349"/>
      <c r="H29" s="350"/>
      <c r="I29" s="350"/>
    </row>
    <row r="30" spans="2:9" ht="9.9499999999999993" customHeight="1" x14ac:dyDescent="0.25">
      <c r="B30" s="349"/>
      <c r="C30" s="349"/>
      <c r="D30" s="350"/>
      <c r="E30" s="350"/>
      <c r="F30" s="350"/>
      <c r="G30" s="349"/>
      <c r="H30" s="350"/>
      <c r="I30" s="350"/>
    </row>
    <row r="31" spans="2:9" ht="15" customHeight="1" x14ac:dyDescent="0.25">
      <c r="B31" s="814" t="s">
        <v>656</v>
      </c>
      <c r="C31" s="814"/>
      <c r="D31" s="814"/>
      <c r="E31" s="351"/>
      <c r="F31" s="351"/>
      <c r="G31" s="352"/>
      <c r="H31" s="351"/>
      <c r="I31" s="351"/>
    </row>
    <row r="32" spans="2:9" ht="9.9499999999999993" customHeight="1" x14ac:dyDescent="0.25">
      <c r="B32" s="349"/>
      <c r="C32" s="349"/>
      <c r="D32" s="350"/>
      <c r="E32" s="350"/>
      <c r="F32" s="350"/>
      <c r="G32" s="349"/>
      <c r="H32" s="350"/>
      <c r="I32" s="350"/>
    </row>
    <row r="33" spans="2:9" ht="23.25" customHeight="1" x14ac:dyDescent="0.25">
      <c r="B33" s="354"/>
      <c r="C33" s="353" t="s">
        <v>239</v>
      </c>
      <c r="D33" s="353" t="s">
        <v>332</v>
      </c>
      <c r="E33" s="350"/>
      <c r="F33" s="350"/>
      <c r="G33" s="349"/>
      <c r="H33" s="350"/>
      <c r="I33" s="350"/>
    </row>
    <row r="34" spans="2:9" x14ac:dyDescent="0.25">
      <c r="B34" s="354" t="s">
        <v>657</v>
      </c>
      <c r="C34" s="353" t="s">
        <v>247</v>
      </c>
      <c r="D34" s="355"/>
      <c r="E34" s="350"/>
      <c r="F34" s="350"/>
      <c r="G34" s="349"/>
      <c r="H34" s="350"/>
      <c r="I34" s="350"/>
    </row>
    <row r="35" spans="2:9" x14ac:dyDescent="0.25">
      <c r="B35" s="354" t="s">
        <v>658</v>
      </c>
      <c r="C35" s="353" t="s">
        <v>248</v>
      </c>
      <c r="D35" s="355"/>
      <c r="E35" s="350"/>
      <c r="F35" s="350"/>
      <c r="G35" s="349"/>
      <c r="H35" s="350"/>
      <c r="I35" s="350"/>
    </row>
    <row r="36" spans="2:9" ht="23.1" customHeight="1" x14ac:dyDescent="0.25">
      <c r="B36" s="354" t="s">
        <v>659</v>
      </c>
      <c r="C36" s="353" t="s">
        <v>249</v>
      </c>
      <c r="D36" s="355"/>
      <c r="E36" s="350"/>
      <c r="F36" s="350"/>
      <c r="G36" s="349"/>
      <c r="H36" s="350"/>
      <c r="I36" s="350"/>
    </row>
    <row r="37" spans="2:9" ht="9.9499999999999993" customHeight="1" x14ac:dyDescent="0.25">
      <c r="B37" s="349"/>
      <c r="C37" s="349"/>
      <c r="D37" s="350"/>
      <c r="E37" s="350"/>
      <c r="F37" s="350"/>
      <c r="G37" s="349"/>
      <c r="H37" s="350"/>
      <c r="I37" s="350"/>
    </row>
    <row r="38" spans="2:9" ht="15" customHeight="1" x14ac:dyDescent="0.25">
      <c r="B38" s="814" t="s">
        <v>660</v>
      </c>
      <c r="C38" s="814"/>
      <c r="D38" s="814"/>
      <c r="E38" s="351"/>
      <c r="F38" s="351"/>
      <c r="G38" s="352"/>
      <c r="H38" s="351"/>
      <c r="I38" s="351"/>
    </row>
    <row r="39" spans="2:9" ht="9.9499999999999993" customHeight="1" x14ac:dyDescent="0.25">
      <c r="B39" s="349"/>
      <c r="C39" s="349"/>
      <c r="D39" s="350"/>
      <c r="E39" s="350"/>
      <c r="F39" s="350" t="s">
        <v>642</v>
      </c>
      <c r="G39" s="349"/>
      <c r="H39" s="350"/>
      <c r="I39" s="350"/>
    </row>
    <row r="40" spans="2:9" x14ac:dyDescent="0.25">
      <c r="B40" s="817"/>
      <c r="C40" s="817" t="s">
        <v>239</v>
      </c>
      <c r="D40" s="819" t="s">
        <v>302</v>
      </c>
      <c r="E40" s="821" t="s">
        <v>448</v>
      </c>
      <c r="F40" s="822"/>
      <c r="G40" s="349"/>
      <c r="H40" s="350"/>
      <c r="I40" s="350"/>
    </row>
    <row r="41" spans="2:9" ht="23.1" customHeight="1" x14ac:dyDescent="0.25">
      <c r="B41" s="818"/>
      <c r="C41" s="818"/>
      <c r="D41" s="820"/>
      <c r="E41" s="353" t="s">
        <v>661</v>
      </c>
      <c r="F41" s="353" t="s">
        <v>662</v>
      </c>
      <c r="G41" s="349"/>
      <c r="H41" s="350"/>
      <c r="I41" s="350"/>
    </row>
    <row r="42" spans="2:9" x14ac:dyDescent="0.25">
      <c r="B42" s="354" t="s">
        <v>663</v>
      </c>
      <c r="C42" s="353" t="s">
        <v>247</v>
      </c>
      <c r="D42" s="355"/>
      <c r="E42" s="355"/>
      <c r="F42" s="355"/>
      <c r="G42" s="349"/>
      <c r="H42" s="350"/>
      <c r="I42" s="350"/>
    </row>
    <row r="43" spans="2:9" ht="24" customHeight="1" x14ac:dyDescent="0.25">
      <c r="B43" s="357" t="s">
        <v>664</v>
      </c>
      <c r="C43" s="353" t="s">
        <v>248</v>
      </c>
      <c r="D43" s="355"/>
      <c r="E43" s="355"/>
      <c r="F43" s="355"/>
      <c r="G43" s="349"/>
      <c r="H43" s="350"/>
      <c r="I43" s="350"/>
    </row>
    <row r="44" spans="2:9" ht="9.9499999999999993" customHeight="1" x14ac:dyDescent="0.25">
      <c r="B44" s="349"/>
      <c r="C44" s="349"/>
      <c r="D44" s="350"/>
      <c r="E44" s="350"/>
      <c r="F44" s="350"/>
      <c r="G44" s="349"/>
      <c r="H44" s="350"/>
      <c r="I44" s="350"/>
    </row>
    <row r="45" spans="2:9" ht="15" customHeight="1" x14ac:dyDescent="0.25">
      <c r="B45" s="814" t="s">
        <v>665</v>
      </c>
      <c r="C45" s="814"/>
      <c r="D45" s="814"/>
      <c r="E45" s="351"/>
      <c r="F45" s="351"/>
      <c r="G45" s="352"/>
      <c r="H45" s="351"/>
      <c r="I45" s="351"/>
    </row>
    <row r="46" spans="2:9" ht="9.9499999999999993" customHeight="1" x14ac:dyDescent="0.25">
      <c r="B46" s="349"/>
      <c r="C46" s="349"/>
      <c r="D46" s="350"/>
      <c r="E46" s="350"/>
      <c r="F46" s="350" t="s">
        <v>642</v>
      </c>
      <c r="G46" s="349"/>
      <c r="H46" s="350"/>
      <c r="I46" s="350"/>
    </row>
    <row r="47" spans="2:9" x14ac:dyDescent="0.25">
      <c r="B47" s="817"/>
      <c r="C47" s="817" t="s">
        <v>239</v>
      </c>
      <c r="D47" s="819" t="s">
        <v>302</v>
      </c>
      <c r="E47" s="821" t="s">
        <v>448</v>
      </c>
      <c r="F47" s="822"/>
      <c r="G47" s="349"/>
      <c r="H47" s="350"/>
      <c r="I47" s="350"/>
    </row>
    <row r="48" spans="2:9" ht="23.1" customHeight="1" x14ac:dyDescent="0.25">
      <c r="B48" s="818"/>
      <c r="C48" s="818"/>
      <c r="D48" s="820"/>
      <c r="E48" s="353" t="s">
        <v>661</v>
      </c>
      <c r="F48" s="353" t="s">
        <v>662</v>
      </c>
      <c r="G48" s="349"/>
      <c r="H48" s="350"/>
      <c r="I48" s="350"/>
    </row>
    <row r="49" spans="2:9" x14ac:dyDescent="0.25">
      <c r="B49" s="354" t="s">
        <v>666</v>
      </c>
      <c r="C49" s="353" t="s">
        <v>247</v>
      </c>
      <c r="D49" s="355"/>
      <c r="E49" s="355"/>
      <c r="F49" s="355"/>
      <c r="G49" s="349"/>
      <c r="H49" s="350"/>
      <c r="I49" s="350"/>
    </row>
  </sheetData>
  <mergeCells count="22">
    <mergeCell ref="E40:F40"/>
    <mergeCell ref="B45:D45"/>
    <mergeCell ref="B47:B48"/>
    <mergeCell ref="C47:C48"/>
    <mergeCell ref="D47:D48"/>
    <mergeCell ref="E47:F47"/>
    <mergeCell ref="B12:D12"/>
    <mergeCell ref="B20:D20"/>
    <mergeCell ref="B31:D31"/>
    <mergeCell ref="B38:D38"/>
    <mergeCell ref="B40:B41"/>
    <mergeCell ref="C40:C41"/>
    <mergeCell ref="D40:D41"/>
    <mergeCell ref="B1:I1"/>
    <mergeCell ref="B3:D3"/>
    <mergeCell ref="B5:B6"/>
    <mergeCell ref="C5:C6"/>
    <mergeCell ref="D5:D6"/>
    <mergeCell ref="E5:F5"/>
    <mergeCell ref="G5:G6"/>
    <mergeCell ref="H5:H6"/>
    <mergeCell ref="I5:I6"/>
  </mergeCells>
  <pageMargins left="0.11811023622047245" right="0.11811023622047245" top="0.15748031496062992" bottom="0.15748031496062992" header="0.31496062992125984" footer="0.31496062992125984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N21" sqref="N21"/>
    </sheetView>
  </sheetViews>
  <sheetFormatPr defaultRowHeight="15" x14ac:dyDescent="0.25"/>
  <cols>
    <col min="2" max="2" width="31" customWidth="1"/>
  </cols>
  <sheetData>
    <row r="1" spans="1:16" ht="15.75" x14ac:dyDescent="0.25">
      <c r="A1" s="358"/>
      <c r="B1" s="359"/>
      <c r="C1" s="360"/>
      <c r="E1" s="358"/>
      <c r="F1" s="358"/>
      <c r="G1" s="358"/>
      <c r="H1" s="358"/>
      <c r="I1" s="358"/>
      <c r="J1" s="358"/>
    </row>
    <row r="2" spans="1:16" x14ac:dyDescent="0.2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6" ht="15.75" x14ac:dyDescent="0.25">
      <c r="A3" s="823" t="s">
        <v>667</v>
      </c>
      <c r="B3" s="824"/>
      <c r="C3" s="824"/>
      <c r="D3" s="824"/>
      <c r="E3" s="824"/>
      <c r="F3" s="824"/>
      <c r="G3" s="824"/>
      <c r="H3" s="362"/>
      <c r="I3" s="362"/>
      <c r="J3" s="362"/>
      <c r="K3" s="362"/>
      <c r="L3" s="362"/>
    </row>
    <row r="5" spans="1:16" ht="15.75" x14ac:dyDescent="0.25">
      <c r="A5" s="363" t="s">
        <v>668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</row>
    <row r="6" spans="1:16" ht="16.5" thickBot="1" x14ac:dyDescent="0.3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</row>
    <row r="7" spans="1:16" ht="45.75" thickBot="1" x14ac:dyDescent="0.3">
      <c r="A7" s="364" t="s">
        <v>338</v>
      </c>
      <c r="B7" s="365" t="s">
        <v>669</v>
      </c>
      <c r="C7" s="366" t="s">
        <v>670</v>
      </c>
      <c r="D7" s="367"/>
      <c r="E7" s="368"/>
      <c r="F7" s="367"/>
      <c r="G7" s="367"/>
      <c r="H7" s="367"/>
      <c r="I7" s="367"/>
      <c r="J7" s="367"/>
      <c r="K7" s="367"/>
      <c r="L7" s="367"/>
    </row>
    <row r="8" spans="1:16" ht="16.5" thickBot="1" x14ac:dyDescent="0.3">
      <c r="A8" s="369" t="s">
        <v>26</v>
      </c>
      <c r="B8" s="369">
        <v>1</v>
      </c>
      <c r="C8" s="369">
        <v>2</v>
      </c>
      <c r="D8" s="367"/>
      <c r="E8" s="368"/>
      <c r="F8" s="367"/>
      <c r="G8" s="367"/>
      <c r="H8" s="367"/>
      <c r="I8" s="367"/>
      <c r="J8" s="367"/>
      <c r="K8" s="367"/>
      <c r="L8" s="367"/>
    </row>
    <row r="9" spans="1:16" ht="16.5" thickBot="1" x14ac:dyDescent="0.3">
      <c r="A9" s="370" t="s">
        <v>247</v>
      </c>
      <c r="B9" s="371"/>
      <c r="C9" s="372"/>
      <c r="D9" s="358"/>
      <c r="E9" s="358"/>
      <c r="F9" s="358"/>
      <c r="G9" s="358"/>
      <c r="H9" s="358"/>
      <c r="I9" s="358"/>
      <c r="J9" s="358"/>
      <c r="K9" s="358"/>
      <c r="L9" s="358"/>
    </row>
    <row r="11" spans="1:16" ht="15.75" x14ac:dyDescent="0.25">
      <c r="A11" s="373">
        <v>2</v>
      </c>
      <c r="B11" s="363" t="s">
        <v>671</v>
      </c>
      <c r="C11" s="358"/>
      <c r="D11" s="358"/>
      <c r="E11" s="358"/>
      <c r="F11" s="358"/>
      <c r="G11" s="358"/>
      <c r="H11" s="358"/>
      <c r="I11" s="358"/>
      <c r="J11" s="358"/>
      <c r="K11" s="358"/>
    </row>
    <row r="12" spans="1:16" ht="16.5" thickBot="1" x14ac:dyDescent="0.3">
      <c r="A12" s="358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M12" s="80"/>
      <c r="N12" s="19" t="s">
        <v>2</v>
      </c>
      <c r="O12" s="17"/>
      <c r="P12" s="17"/>
    </row>
    <row r="13" spans="1:16" ht="27" customHeight="1" thickBot="1" x14ac:dyDescent="0.3">
      <c r="A13" s="368"/>
      <c r="B13" s="825" t="s">
        <v>338</v>
      </c>
      <c r="C13" s="828" t="s">
        <v>339</v>
      </c>
      <c r="D13" s="831" t="s">
        <v>672</v>
      </c>
      <c r="E13" s="832"/>
      <c r="F13" s="832"/>
      <c r="G13" s="833" t="s">
        <v>673</v>
      </c>
      <c r="H13" s="834"/>
      <c r="I13" s="835"/>
      <c r="J13" s="845" t="s">
        <v>674</v>
      </c>
      <c r="K13" s="828" t="s">
        <v>675</v>
      </c>
      <c r="M13" s="39"/>
      <c r="N13" s="17"/>
      <c r="O13" s="17"/>
      <c r="P13" s="727" t="s">
        <v>676</v>
      </c>
    </row>
    <row r="14" spans="1:16" ht="16.5" thickBot="1" x14ac:dyDescent="0.3">
      <c r="A14" s="368"/>
      <c r="B14" s="826"/>
      <c r="C14" s="829"/>
      <c r="D14" s="836" t="s">
        <v>347</v>
      </c>
      <c r="E14" s="837" t="s">
        <v>677</v>
      </c>
      <c r="F14" s="838"/>
      <c r="G14" s="839" t="s">
        <v>678</v>
      </c>
      <c r="H14" s="841" t="s">
        <v>679</v>
      </c>
      <c r="I14" s="843" t="s">
        <v>680</v>
      </c>
      <c r="J14" s="846"/>
      <c r="K14" s="829"/>
      <c r="M14" s="727" t="s">
        <v>681</v>
      </c>
      <c r="N14" s="727" t="s">
        <v>682</v>
      </c>
      <c r="O14" s="727" t="s">
        <v>683</v>
      </c>
      <c r="P14" s="793"/>
    </row>
    <row r="15" spans="1:16" ht="60.75" thickBot="1" x14ac:dyDescent="0.3">
      <c r="A15" s="368"/>
      <c r="B15" s="827"/>
      <c r="C15" s="830"/>
      <c r="D15" s="830"/>
      <c r="E15" s="374" t="s">
        <v>684</v>
      </c>
      <c r="F15" s="375" t="s">
        <v>685</v>
      </c>
      <c r="G15" s="840"/>
      <c r="H15" s="842"/>
      <c r="I15" s="844"/>
      <c r="J15" s="847"/>
      <c r="K15" s="830"/>
      <c r="M15" s="736"/>
      <c r="N15" s="736"/>
      <c r="O15" s="736"/>
      <c r="P15" s="793"/>
    </row>
    <row r="16" spans="1:16" ht="16.5" thickBot="1" x14ac:dyDescent="0.3">
      <c r="A16" s="368"/>
      <c r="B16" s="369" t="s">
        <v>26</v>
      </c>
      <c r="C16" s="369">
        <v>1</v>
      </c>
      <c r="D16" s="369">
        <v>2</v>
      </c>
      <c r="E16" s="369">
        <v>3</v>
      </c>
      <c r="F16" s="369">
        <v>4</v>
      </c>
      <c r="G16" s="376">
        <v>5</v>
      </c>
      <c r="H16" s="376">
        <v>6</v>
      </c>
      <c r="I16" s="376">
        <v>7</v>
      </c>
      <c r="J16" s="369">
        <v>8</v>
      </c>
      <c r="K16" s="369">
        <v>9</v>
      </c>
      <c r="M16" s="54"/>
      <c r="N16" s="55"/>
      <c r="O16" s="55"/>
      <c r="P16" s="55"/>
    </row>
    <row r="17" spans="1:16" ht="16.5" thickBot="1" x14ac:dyDescent="0.3">
      <c r="A17" s="358"/>
      <c r="B17" s="377" t="s">
        <v>247</v>
      </c>
      <c r="C17" s="378"/>
      <c r="D17" s="379"/>
      <c r="E17" s="379"/>
      <c r="F17" s="379"/>
      <c r="G17" s="379"/>
      <c r="H17" s="379"/>
      <c r="I17" s="379"/>
      <c r="J17" s="379"/>
      <c r="K17" s="380"/>
      <c r="M17" s="39" t="str">
        <f>IF(D17&lt;E17,"грешка","")</f>
        <v/>
      </c>
      <c r="N17" s="39" t="str">
        <f>IF(D17&lt;F17,"грешка","")</f>
        <v/>
      </c>
      <c r="O17" s="39" t="str">
        <f>IF(D17&lt;E17+F17,"грешка","")</f>
        <v/>
      </c>
      <c r="P17" s="39" t="str">
        <f>IF(K17=(C17+D17)-(G17+H17+I17+J17),"","грешка")</f>
        <v/>
      </c>
    </row>
  </sheetData>
  <mergeCells count="16">
    <mergeCell ref="K13:K15"/>
    <mergeCell ref="P13:P15"/>
    <mergeCell ref="D14:D15"/>
    <mergeCell ref="E14:F14"/>
    <mergeCell ref="G14:G15"/>
    <mergeCell ref="H14:H15"/>
    <mergeCell ref="I14:I15"/>
    <mergeCell ref="M14:M15"/>
    <mergeCell ref="N14:N15"/>
    <mergeCell ref="O14:O15"/>
    <mergeCell ref="J13:J15"/>
    <mergeCell ref="A3:G3"/>
    <mergeCell ref="B13:B15"/>
    <mergeCell ref="C13:C15"/>
    <mergeCell ref="D13:F13"/>
    <mergeCell ref="G13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4"/>
  <sheetViews>
    <sheetView workbookViewId="0">
      <selection activeCell="L16" sqref="L16"/>
    </sheetView>
  </sheetViews>
  <sheetFormatPr defaultRowHeight="15" x14ac:dyDescent="0.25"/>
  <cols>
    <col min="1" max="1" width="4.85546875" customWidth="1"/>
    <col min="2" max="2" width="61.140625" customWidth="1"/>
    <col min="3" max="3" width="6.7109375" customWidth="1"/>
    <col min="5" max="5" width="12.5703125" customWidth="1"/>
  </cols>
  <sheetData>
    <row r="2" spans="2:11" ht="15.75" x14ac:dyDescent="0.25">
      <c r="B2" s="381"/>
    </row>
    <row r="4" spans="2:11" ht="37.5" customHeight="1" x14ac:dyDescent="0.25">
      <c r="B4" s="848" t="s">
        <v>686</v>
      </c>
      <c r="C4" s="848"/>
      <c r="D4" s="848"/>
      <c r="E4" s="848"/>
      <c r="F4" s="848"/>
      <c r="G4" s="848"/>
      <c r="H4" s="848"/>
      <c r="I4" s="848"/>
      <c r="J4" s="848"/>
      <c r="K4" s="848"/>
    </row>
    <row r="5" spans="2:11" ht="18" x14ac:dyDescent="0.25">
      <c r="B5" s="382"/>
      <c r="C5" s="383"/>
      <c r="D5" s="17"/>
      <c r="E5" s="17"/>
      <c r="F5" s="17"/>
      <c r="G5" s="17"/>
      <c r="H5" s="17"/>
      <c r="I5" s="17"/>
      <c r="J5" s="17"/>
    </row>
    <row r="6" spans="2:11" ht="16.5" thickBot="1" x14ac:dyDescent="0.3">
      <c r="B6" s="384"/>
      <c r="C6" s="383"/>
      <c r="D6" s="17"/>
      <c r="E6" s="17"/>
      <c r="F6" s="17"/>
      <c r="G6" s="17"/>
      <c r="H6" s="19" t="s">
        <v>2</v>
      </c>
      <c r="I6" s="17"/>
      <c r="J6" s="17"/>
    </row>
    <row r="7" spans="2:11" ht="30" thickBot="1" x14ac:dyDescent="0.3">
      <c r="B7" s="855" t="s">
        <v>687</v>
      </c>
      <c r="C7" s="851" t="s">
        <v>239</v>
      </c>
      <c r="D7" s="720" t="s">
        <v>688</v>
      </c>
      <c r="E7" s="730"/>
      <c r="F7" s="856"/>
      <c r="G7" s="385"/>
      <c r="H7" s="342" t="s">
        <v>689</v>
      </c>
      <c r="I7" s="342" t="s">
        <v>690</v>
      </c>
      <c r="J7" s="385"/>
    </row>
    <row r="8" spans="2:11" ht="75.75" thickBot="1" x14ac:dyDescent="0.3">
      <c r="B8" s="852"/>
      <c r="C8" s="852"/>
      <c r="D8" s="386" t="s">
        <v>347</v>
      </c>
      <c r="E8" s="387" t="s">
        <v>691</v>
      </c>
      <c r="F8" s="388" t="s">
        <v>692</v>
      </c>
      <c r="G8" s="385"/>
      <c r="H8" s="385"/>
      <c r="I8" s="385"/>
      <c r="J8" s="385"/>
    </row>
    <row r="9" spans="2:11" ht="16.5" thickBot="1" x14ac:dyDescent="0.3">
      <c r="B9" s="389" t="s">
        <v>26</v>
      </c>
      <c r="C9" s="25" t="s">
        <v>27</v>
      </c>
      <c r="D9" s="24">
        <v>1</v>
      </c>
      <c r="E9" s="390">
        <v>2</v>
      </c>
      <c r="F9" s="24">
        <v>3</v>
      </c>
      <c r="G9" s="385"/>
      <c r="H9" s="385"/>
      <c r="I9" s="385"/>
      <c r="J9" s="385"/>
    </row>
    <row r="10" spans="2:11" ht="15.75" x14ac:dyDescent="0.25">
      <c r="B10" s="391" t="s">
        <v>693</v>
      </c>
      <c r="C10" s="392" t="s">
        <v>29</v>
      </c>
      <c r="D10" s="393"/>
      <c r="E10" s="394"/>
      <c r="F10" s="395"/>
      <c r="G10" s="17"/>
      <c r="H10" s="33" t="str">
        <f>IF(D10&lt;E10,"грешка","")</f>
        <v/>
      </c>
      <c r="I10" s="33" t="str">
        <f>IF(D10&lt;F10,"грешка","")</f>
        <v/>
      </c>
      <c r="J10" s="17"/>
    </row>
    <row r="11" spans="2:11" ht="15.75" x14ac:dyDescent="0.25">
      <c r="B11" s="396" t="s">
        <v>694</v>
      </c>
      <c r="C11" s="397" t="s">
        <v>31</v>
      </c>
      <c r="D11" s="398"/>
      <c r="E11" s="145"/>
      <c r="F11" s="399"/>
      <c r="G11" s="17"/>
      <c r="H11" s="33" t="str">
        <f t="shared" ref="H11:H74" si="0">IF(D11&lt;E11,"грешка","")</f>
        <v/>
      </c>
      <c r="I11" s="33" t="str">
        <f t="shared" ref="I11:I74" si="1">IF(D11&lt;F11,"грешка","")</f>
        <v/>
      </c>
      <c r="J11" s="17"/>
    </row>
    <row r="12" spans="2:11" ht="15.75" x14ac:dyDescent="0.25">
      <c r="B12" s="400" t="s">
        <v>695</v>
      </c>
      <c r="C12" s="401" t="s">
        <v>33</v>
      </c>
      <c r="D12" s="398"/>
      <c r="E12" s="145"/>
      <c r="F12" s="399"/>
      <c r="G12" s="17"/>
      <c r="H12" s="33" t="str">
        <f t="shared" si="0"/>
        <v/>
      </c>
      <c r="I12" s="33" t="str">
        <f t="shared" si="1"/>
        <v/>
      </c>
      <c r="J12" s="17"/>
    </row>
    <row r="13" spans="2:11" ht="15.75" x14ac:dyDescent="0.25">
      <c r="B13" s="402" t="s">
        <v>696</v>
      </c>
      <c r="C13" s="401" t="s">
        <v>35</v>
      </c>
      <c r="D13" s="398"/>
      <c r="E13" s="145"/>
      <c r="F13" s="399"/>
      <c r="G13" s="17"/>
      <c r="H13" s="33" t="str">
        <f t="shared" si="0"/>
        <v/>
      </c>
      <c r="I13" s="33" t="str">
        <f t="shared" si="1"/>
        <v/>
      </c>
      <c r="J13" s="17"/>
    </row>
    <row r="14" spans="2:11" ht="15.75" x14ac:dyDescent="0.25">
      <c r="B14" s="402" t="s">
        <v>697</v>
      </c>
      <c r="C14" s="401" t="s">
        <v>37</v>
      </c>
      <c r="D14" s="398"/>
      <c r="E14" s="145"/>
      <c r="F14" s="399"/>
      <c r="G14" s="17"/>
      <c r="H14" s="33" t="str">
        <f t="shared" si="0"/>
        <v/>
      </c>
      <c r="I14" s="33" t="str">
        <f t="shared" si="1"/>
        <v/>
      </c>
      <c r="J14" s="17"/>
    </row>
    <row r="15" spans="2:11" ht="15.75" x14ac:dyDescent="0.25">
      <c r="B15" s="400" t="s">
        <v>698</v>
      </c>
      <c r="C15" s="401" t="s">
        <v>39</v>
      </c>
      <c r="D15" s="398"/>
      <c r="E15" s="145"/>
      <c r="F15" s="399"/>
      <c r="G15" s="17"/>
      <c r="H15" s="33" t="str">
        <f t="shared" si="0"/>
        <v/>
      </c>
      <c r="I15" s="33" t="str">
        <f t="shared" si="1"/>
        <v/>
      </c>
      <c r="J15" s="17"/>
    </row>
    <row r="16" spans="2:11" ht="15.75" x14ac:dyDescent="0.25">
      <c r="B16" s="400" t="s">
        <v>699</v>
      </c>
      <c r="C16" s="401" t="s">
        <v>41</v>
      </c>
      <c r="D16" s="398"/>
      <c r="E16" s="145"/>
      <c r="F16" s="399"/>
      <c r="G16" s="403"/>
      <c r="H16" s="33" t="str">
        <f t="shared" si="0"/>
        <v/>
      </c>
      <c r="I16" s="33" t="str">
        <f t="shared" si="1"/>
        <v/>
      </c>
      <c r="J16" s="403"/>
    </row>
    <row r="17" spans="2:10" ht="15.75" x14ac:dyDescent="0.25">
      <c r="B17" s="400" t="s">
        <v>700</v>
      </c>
      <c r="C17" s="401" t="s">
        <v>43</v>
      </c>
      <c r="D17" s="398"/>
      <c r="E17" s="145"/>
      <c r="F17" s="399"/>
      <c r="G17" s="403"/>
      <c r="H17" s="33" t="str">
        <f t="shared" si="0"/>
        <v/>
      </c>
      <c r="I17" s="33" t="str">
        <f t="shared" si="1"/>
        <v/>
      </c>
      <c r="J17" s="403"/>
    </row>
    <row r="18" spans="2:10" ht="15.75" x14ac:dyDescent="0.25">
      <c r="B18" s="400" t="s">
        <v>701</v>
      </c>
      <c r="C18" s="401" t="s">
        <v>45</v>
      </c>
      <c r="D18" s="398"/>
      <c r="E18" s="145"/>
      <c r="F18" s="399"/>
      <c r="G18" s="403"/>
      <c r="H18" s="33" t="str">
        <f t="shared" si="0"/>
        <v/>
      </c>
      <c r="I18" s="33" t="str">
        <f t="shared" si="1"/>
        <v/>
      </c>
      <c r="J18" s="403"/>
    </row>
    <row r="19" spans="2:10" ht="15.75" x14ac:dyDescent="0.25">
      <c r="B19" s="400" t="s">
        <v>702</v>
      </c>
      <c r="C19" s="401" t="s">
        <v>47</v>
      </c>
      <c r="D19" s="398"/>
      <c r="E19" s="145"/>
      <c r="F19" s="399"/>
      <c r="G19" s="403"/>
      <c r="H19" s="33" t="str">
        <f t="shared" si="0"/>
        <v/>
      </c>
      <c r="I19" s="33" t="str">
        <f t="shared" si="1"/>
        <v/>
      </c>
      <c r="J19" s="403"/>
    </row>
    <row r="20" spans="2:10" ht="15.75" x14ac:dyDescent="0.25">
      <c r="B20" s="396" t="s">
        <v>703</v>
      </c>
      <c r="C20" s="401" t="s">
        <v>49</v>
      </c>
      <c r="D20" s="398"/>
      <c r="E20" s="145"/>
      <c r="F20" s="399"/>
      <c r="G20" s="17"/>
      <c r="H20" s="33" t="str">
        <f t="shared" si="0"/>
        <v/>
      </c>
      <c r="I20" s="33" t="str">
        <f t="shared" si="1"/>
        <v/>
      </c>
      <c r="J20" s="17"/>
    </row>
    <row r="21" spans="2:10" ht="15.75" x14ac:dyDescent="0.25">
      <c r="B21" s="400" t="s">
        <v>704</v>
      </c>
      <c r="C21" s="401" t="s">
        <v>51</v>
      </c>
      <c r="D21" s="398"/>
      <c r="E21" s="145"/>
      <c r="F21" s="399"/>
      <c r="G21" s="17"/>
      <c r="H21" s="33" t="str">
        <f t="shared" si="0"/>
        <v/>
      </c>
      <c r="I21" s="33" t="str">
        <f t="shared" si="1"/>
        <v/>
      </c>
      <c r="J21" s="17"/>
    </row>
    <row r="22" spans="2:10" ht="19.5" customHeight="1" x14ac:dyDescent="0.25">
      <c r="B22" s="404" t="s">
        <v>705</v>
      </c>
      <c r="C22" s="401" t="s">
        <v>53</v>
      </c>
      <c r="D22" s="398"/>
      <c r="E22" s="145"/>
      <c r="F22" s="399"/>
      <c r="G22" s="17"/>
      <c r="H22" s="33" t="str">
        <f t="shared" si="0"/>
        <v/>
      </c>
      <c r="I22" s="33" t="str">
        <f t="shared" si="1"/>
        <v/>
      </c>
      <c r="J22" s="17"/>
    </row>
    <row r="23" spans="2:10" ht="47.25" customHeight="1" x14ac:dyDescent="0.25">
      <c r="B23" s="405" t="s">
        <v>706</v>
      </c>
      <c r="C23" s="397" t="s">
        <v>55</v>
      </c>
      <c r="D23" s="398"/>
      <c r="E23" s="145"/>
      <c r="F23" s="399"/>
      <c r="G23" s="17"/>
      <c r="H23" s="33" t="str">
        <f t="shared" si="0"/>
        <v/>
      </c>
      <c r="I23" s="33" t="str">
        <f t="shared" si="1"/>
        <v/>
      </c>
      <c r="J23" s="17"/>
    </row>
    <row r="24" spans="2:10" ht="15.75" x14ac:dyDescent="0.25">
      <c r="B24" s="400" t="s">
        <v>707</v>
      </c>
      <c r="C24" s="401" t="s">
        <v>57</v>
      </c>
      <c r="D24" s="398"/>
      <c r="E24" s="145"/>
      <c r="F24" s="399"/>
      <c r="G24" s="17"/>
      <c r="H24" s="33" t="str">
        <f t="shared" si="0"/>
        <v/>
      </c>
      <c r="I24" s="33" t="str">
        <f t="shared" si="1"/>
        <v/>
      </c>
      <c r="J24" s="17"/>
    </row>
    <row r="25" spans="2:10" ht="15.75" x14ac:dyDescent="0.25">
      <c r="B25" s="402" t="s">
        <v>708</v>
      </c>
      <c r="C25" s="401" t="s">
        <v>59</v>
      </c>
      <c r="D25" s="398"/>
      <c r="E25" s="145"/>
      <c r="F25" s="399"/>
      <c r="G25" s="17"/>
      <c r="H25" s="33" t="str">
        <f t="shared" si="0"/>
        <v/>
      </c>
      <c r="I25" s="33" t="str">
        <f t="shared" si="1"/>
        <v/>
      </c>
      <c r="J25" s="17"/>
    </row>
    <row r="26" spans="2:10" ht="15.75" x14ac:dyDescent="0.25">
      <c r="B26" s="400" t="s">
        <v>709</v>
      </c>
      <c r="C26" s="401" t="s">
        <v>61</v>
      </c>
      <c r="D26" s="398"/>
      <c r="E26" s="145"/>
      <c r="F26" s="399"/>
      <c r="G26" s="17"/>
      <c r="H26" s="33" t="str">
        <f t="shared" si="0"/>
        <v/>
      </c>
      <c r="I26" s="33" t="str">
        <f t="shared" si="1"/>
        <v/>
      </c>
      <c r="J26" s="17"/>
    </row>
    <row r="27" spans="2:10" ht="15.75" x14ac:dyDescent="0.25">
      <c r="B27" s="400" t="s">
        <v>710</v>
      </c>
      <c r="C27" s="401" t="s">
        <v>63</v>
      </c>
      <c r="D27" s="398"/>
      <c r="E27" s="145"/>
      <c r="F27" s="399"/>
      <c r="G27" s="17"/>
      <c r="H27" s="33" t="str">
        <f t="shared" si="0"/>
        <v/>
      </c>
      <c r="I27" s="33" t="str">
        <f t="shared" si="1"/>
        <v/>
      </c>
      <c r="J27" s="17"/>
    </row>
    <row r="28" spans="2:10" ht="15.75" x14ac:dyDescent="0.25">
      <c r="B28" s="402" t="s">
        <v>711</v>
      </c>
      <c r="C28" s="401" t="s">
        <v>65</v>
      </c>
      <c r="D28" s="398"/>
      <c r="E28" s="145"/>
      <c r="F28" s="399"/>
      <c r="G28" s="17"/>
      <c r="H28" s="33" t="str">
        <f t="shared" si="0"/>
        <v/>
      </c>
      <c r="I28" s="33" t="str">
        <f t="shared" si="1"/>
        <v/>
      </c>
      <c r="J28" s="17"/>
    </row>
    <row r="29" spans="2:10" ht="27.75" customHeight="1" x14ac:dyDescent="0.25">
      <c r="B29" s="406" t="s">
        <v>712</v>
      </c>
      <c r="C29" s="401" t="s">
        <v>67</v>
      </c>
      <c r="D29" s="398"/>
      <c r="E29" s="145"/>
      <c r="F29" s="399"/>
      <c r="G29" s="17"/>
      <c r="H29" s="33" t="str">
        <f t="shared" si="0"/>
        <v/>
      </c>
      <c r="I29" s="33" t="str">
        <f t="shared" si="1"/>
        <v/>
      </c>
      <c r="J29" s="17"/>
    </row>
    <row r="30" spans="2:10" ht="29.25" x14ac:dyDescent="0.25">
      <c r="B30" s="406" t="s">
        <v>713</v>
      </c>
      <c r="C30" s="401" t="s">
        <v>69</v>
      </c>
      <c r="D30" s="398"/>
      <c r="E30" s="145"/>
      <c r="F30" s="399"/>
      <c r="G30" s="17"/>
      <c r="H30" s="33" t="str">
        <f t="shared" si="0"/>
        <v/>
      </c>
      <c r="I30" s="33" t="str">
        <f t="shared" si="1"/>
        <v/>
      </c>
      <c r="J30" s="17"/>
    </row>
    <row r="31" spans="2:10" ht="30" x14ac:dyDescent="0.25">
      <c r="B31" s="405" t="s">
        <v>714</v>
      </c>
      <c r="C31" s="397" t="s">
        <v>71</v>
      </c>
      <c r="D31" s="398"/>
      <c r="E31" s="145"/>
      <c r="F31" s="399"/>
      <c r="G31" s="17"/>
      <c r="H31" s="33" t="str">
        <f t="shared" si="0"/>
        <v/>
      </c>
      <c r="I31" s="33" t="str">
        <f t="shared" si="1"/>
        <v/>
      </c>
      <c r="J31" s="17"/>
    </row>
    <row r="32" spans="2:10" ht="29.25" x14ac:dyDescent="0.25">
      <c r="B32" s="406" t="s">
        <v>715</v>
      </c>
      <c r="C32" s="401" t="s">
        <v>73</v>
      </c>
      <c r="D32" s="398"/>
      <c r="E32" s="145"/>
      <c r="F32" s="399"/>
      <c r="G32" s="17"/>
      <c r="H32" s="33" t="str">
        <f t="shared" si="0"/>
        <v/>
      </c>
      <c r="I32" s="33" t="str">
        <f t="shared" si="1"/>
        <v/>
      </c>
      <c r="J32" s="17"/>
    </row>
    <row r="33" spans="2:10" ht="15.75" x14ac:dyDescent="0.25">
      <c r="B33" s="407" t="s">
        <v>716</v>
      </c>
      <c r="C33" s="401" t="s">
        <v>75</v>
      </c>
      <c r="D33" s="398"/>
      <c r="E33" s="145"/>
      <c r="F33" s="399"/>
      <c r="G33" s="17"/>
      <c r="H33" s="33" t="str">
        <f t="shared" si="0"/>
        <v/>
      </c>
      <c r="I33" s="33" t="str">
        <f t="shared" si="1"/>
        <v/>
      </c>
      <c r="J33" s="17"/>
    </row>
    <row r="34" spans="2:10" ht="15.75" x14ac:dyDescent="0.25">
      <c r="B34" s="407" t="s">
        <v>717</v>
      </c>
      <c r="C34" s="401" t="s">
        <v>77</v>
      </c>
      <c r="D34" s="398"/>
      <c r="E34" s="145"/>
      <c r="F34" s="399"/>
      <c r="G34" s="17"/>
      <c r="H34" s="33" t="str">
        <f t="shared" si="0"/>
        <v/>
      </c>
      <c r="I34" s="33" t="str">
        <f t="shared" si="1"/>
        <v/>
      </c>
      <c r="J34" s="17"/>
    </row>
    <row r="35" spans="2:10" ht="15.75" x14ac:dyDescent="0.25">
      <c r="B35" s="407" t="s">
        <v>718</v>
      </c>
      <c r="C35" s="401" t="s">
        <v>79</v>
      </c>
      <c r="D35" s="398"/>
      <c r="E35" s="145"/>
      <c r="F35" s="399"/>
      <c r="G35" s="17"/>
      <c r="H35" s="33" t="str">
        <f t="shared" si="0"/>
        <v/>
      </c>
      <c r="I35" s="33" t="str">
        <f t="shared" si="1"/>
        <v/>
      </c>
      <c r="J35" s="17"/>
    </row>
    <row r="36" spans="2:10" ht="15.75" x14ac:dyDescent="0.25">
      <c r="B36" s="400" t="s">
        <v>719</v>
      </c>
      <c r="C36" s="401" t="s">
        <v>81</v>
      </c>
      <c r="D36" s="398"/>
      <c r="E36" s="145"/>
      <c r="F36" s="399"/>
      <c r="G36" s="17"/>
      <c r="H36" s="33" t="str">
        <f t="shared" si="0"/>
        <v/>
      </c>
      <c r="I36" s="33" t="str">
        <f t="shared" si="1"/>
        <v/>
      </c>
      <c r="J36" s="17"/>
    </row>
    <row r="37" spans="2:10" ht="15.75" x14ac:dyDescent="0.25">
      <c r="B37" s="402" t="s">
        <v>720</v>
      </c>
      <c r="C37" s="401" t="s">
        <v>83</v>
      </c>
      <c r="D37" s="398"/>
      <c r="E37" s="145"/>
      <c r="F37" s="399"/>
      <c r="G37" s="17"/>
      <c r="H37" s="33" t="str">
        <f t="shared" si="0"/>
        <v/>
      </c>
      <c r="I37" s="33" t="str">
        <f t="shared" si="1"/>
        <v/>
      </c>
      <c r="J37" s="17"/>
    </row>
    <row r="38" spans="2:10" ht="15.75" x14ac:dyDescent="0.25">
      <c r="B38" s="402" t="s">
        <v>721</v>
      </c>
      <c r="C38" s="401" t="s">
        <v>85</v>
      </c>
      <c r="D38" s="398"/>
      <c r="E38" s="145"/>
      <c r="F38" s="399"/>
      <c r="G38" s="17"/>
      <c r="H38" s="33" t="str">
        <f t="shared" si="0"/>
        <v/>
      </c>
      <c r="I38" s="33" t="str">
        <f t="shared" si="1"/>
        <v/>
      </c>
      <c r="J38" s="17"/>
    </row>
    <row r="39" spans="2:10" ht="15.75" x14ac:dyDescent="0.25">
      <c r="B39" s="400" t="s">
        <v>722</v>
      </c>
      <c r="C39" s="401" t="s">
        <v>87</v>
      </c>
      <c r="D39" s="398"/>
      <c r="E39" s="145"/>
      <c r="F39" s="399"/>
      <c r="G39" s="17"/>
      <c r="H39" s="33" t="str">
        <f t="shared" si="0"/>
        <v/>
      </c>
      <c r="I39" s="33" t="str">
        <f t="shared" si="1"/>
        <v/>
      </c>
      <c r="J39" s="17"/>
    </row>
    <row r="40" spans="2:10" ht="15.75" x14ac:dyDescent="0.25">
      <c r="B40" s="407" t="s">
        <v>723</v>
      </c>
      <c r="C40" s="401" t="s">
        <v>89</v>
      </c>
      <c r="D40" s="398"/>
      <c r="E40" s="145"/>
      <c r="F40" s="399"/>
      <c r="G40" s="17"/>
      <c r="H40" s="33" t="str">
        <f t="shared" si="0"/>
        <v/>
      </c>
      <c r="I40" s="33" t="str">
        <f t="shared" si="1"/>
        <v/>
      </c>
      <c r="J40" s="17"/>
    </row>
    <row r="41" spans="2:10" ht="15.75" x14ac:dyDescent="0.25">
      <c r="B41" s="407" t="s">
        <v>724</v>
      </c>
      <c r="C41" s="401" t="s">
        <v>91</v>
      </c>
      <c r="D41" s="398"/>
      <c r="E41" s="145"/>
      <c r="F41" s="399"/>
      <c r="G41" s="17"/>
      <c r="H41" s="33" t="str">
        <f t="shared" si="0"/>
        <v/>
      </c>
      <c r="I41" s="33" t="str">
        <f t="shared" si="1"/>
        <v/>
      </c>
      <c r="J41" s="17"/>
    </row>
    <row r="42" spans="2:10" ht="15.75" x14ac:dyDescent="0.25">
      <c r="B42" s="400" t="s">
        <v>725</v>
      </c>
      <c r="C42" s="401" t="s">
        <v>93</v>
      </c>
      <c r="D42" s="398"/>
      <c r="E42" s="145"/>
      <c r="F42" s="399"/>
      <c r="G42" s="17"/>
      <c r="H42" s="33" t="str">
        <f t="shared" si="0"/>
        <v/>
      </c>
      <c r="I42" s="33" t="str">
        <f t="shared" si="1"/>
        <v/>
      </c>
      <c r="J42" s="17"/>
    </row>
    <row r="43" spans="2:10" ht="15.75" x14ac:dyDescent="0.25">
      <c r="B43" s="400" t="s">
        <v>726</v>
      </c>
      <c r="C43" s="401" t="s">
        <v>95</v>
      </c>
      <c r="D43" s="398"/>
      <c r="E43" s="145"/>
      <c r="F43" s="399"/>
      <c r="G43" s="17"/>
      <c r="H43" s="33" t="str">
        <f t="shared" si="0"/>
        <v/>
      </c>
      <c r="I43" s="33" t="str">
        <f t="shared" si="1"/>
        <v/>
      </c>
      <c r="J43" s="17"/>
    </row>
    <row r="44" spans="2:10" ht="15.75" x14ac:dyDescent="0.25">
      <c r="B44" s="408" t="s">
        <v>727</v>
      </c>
      <c r="C44" s="401" t="s">
        <v>97</v>
      </c>
      <c r="D44" s="398"/>
      <c r="E44" s="145"/>
      <c r="F44" s="399"/>
      <c r="G44" s="17"/>
      <c r="H44" s="33" t="str">
        <f t="shared" si="0"/>
        <v/>
      </c>
      <c r="I44" s="33" t="str">
        <f t="shared" si="1"/>
        <v/>
      </c>
      <c r="J44" s="17"/>
    </row>
    <row r="45" spans="2:10" ht="15.75" x14ac:dyDescent="0.25">
      <c r="B45" s="400" t="s">
        <v>728</v>
      </c>
      <c r="C45" s="401" t="s">
        <v>99</v>
      </c>
      <c r="D45" s="409"/>
      <c r="E45" s="410"/>
      <c r="F45" s="411"/>
      <c r="G45" s="17"/>
      <c r="H45" s="33" t="str">
        <f t="shared" si="0"/>
        <v/>
      </c>
      <c r="I45" s="33" t="str">
        <f t="shared" si="1"/>
        <v/>
      </c>
      <c r="J45" s="17"/>
    </row>
    <row r="46" spans="2:10" ht="29.25" x14ac:dyDescent="0.25">
      <c r="B46" s="406" t="s">
        <v>729</v>
      </c>
      <c r="C46" s="401" t="s">
        <v>101</v>
      </c>
      <c r="D46" s="412"/>
      <c r="E46" s="413"/>
      <c r="F46" s="414"/>
      <c r="G46" s="403"/>
      <c r="H46" s="33" t="str">
        <f t="shared" si="0"/>
        <v/>
      </c>
      <c r="I46" s="33" t="str">
        <f t="shared" si="1"/>
        <v/>
      </c>
      <c r="J46" s="403"/>
    </row>
    <row r="47" spans="2:10" ht="29.25" x14ac:dyDescent="0.25">
      <c r="B47" s="400" t="s">
        <v>730</v>
      </c>
      <c r="C47" s="401" t="s">
        <v>103</v>
      </c>
      <c r="D47" s="398"/>
      <c r="E47" s="145"/>
      <c r="F47" s="399"/>
      <c r="G47" s="17"/>
      <c r="H47" s="33" t="str">
        <f t="shared" si="0"/>
        <v/>
      </c>
      <c r="I47" s="33" t="str">
        <f t="shared" si="1"/>
        <v/>
      </c>
      <c r="J47" s="17"/>
    </row>
    <row r="48" spans="2:10" ht="29.25" x14ac:dyDescent="0.25">
      <c r="B48" s="406" t="s">
        <v>731</v>
      </c>
      <c r="C48" s="401" t="s">
        <v>105</v>
      </c>
      <c r="D48" s="398"/>
      <c r="E48" s="145"/>
      <c r="F48" s="399"/>
      <c r="G48" s="17"/>
      <c r="H48" s="33" t="str">
        <f t="shared" si="0"/>
        <v/>
      </c>
      <c r="I48" s="33" t="str">
        <f t="shared" si="1"/>
        <v/>
      </c>
      <c r="J48" s="17"/>
    </row>
    <row r="49" spans="2:10" ht="29.25" x14ac:dyDescent="0.25">
      <c r="B49" s="406" t="s">
        <v>732</v>
      </c>
      <c r="C49" s="401" t="s">
        <v>107</v>
      </c>
      <c r="D49" s="398"/>
      <c r="E49" s="145"/>
      <c r="F49" s="399"/>
      <c r="G49" s="17"/>
      <c r="H49" s="33" t="str">
        <f t="shared" si="0"/>
        <v/>
      </c>
      <c r="I49" s="33" t="str">
        <f t="shared" si="1"/>
        <v/>
      </c>
      <c r="J49" s="17"/>
    </row>
    <row r="50" spans="2:10" ht="15.75" x14ac:dyDescent="0.25">
      <c r="B50" s="407" t="s">
        <v>733</v>
      </c>
      <c r="C50" s="401" t="s">
        <v>109</v>
      </c>
      <c r="D50" s="398"/>
      <c r="E50" s="145"/>
      <c r="F50" s="399"/>
      <c r="G50" s="17"/>
      <c r="H50" s="33" t="str">
        <f t="shared" si="0"/>
        <v/>
      </c>
      <c r="I50" s="33" t="str">
        <f t="shared" si="1"/>
        <v/>
      </c>
      <c r="J50" s="17"/>
    </row>
    <row r="51" spans="2:10" ht="15.75" x14ac:dyDescent="0.25">
      <c r="B51" s="402" t="s">
        <v>734</v>
      </c>
      <c r="C51" s="401" t="s">
        <v>111</v>
      </c>
      <c r="D51" s="398"/>
      <c r="E51" s="145"/>
      <c r="F51" s="399"/>
      <c r="G51" s="17"/>
      <c r="H51" s="33" t="str">
        <f t="shared" si="0"/>
        <v/>
      </c>
      <c r="I51" s="33" t="str">
        <f t="shared" si="1"/>
        <v/>
      </c>
      <c r="J51" s="17"/>
    </row>
    <row r="52" spans="2:10" ht="15.75" x14ac:dyDescent="0.25">
      <c r="B52" s="415" t="s">
        <v>735</v>
      </c>
      <c r="C52" s="401" t="s">
        <v>113</v>
      </c>
      <c r="D52" s="398"/>
      <c r="E52" s="145"/>
      <c r="F52" s="399"/>
      <c r="G52" s="17"/>
      <c r="H52" s="33" t="str">
        <f t="shared" si="0"/>
        <v/>
      </c>
      <c r="I52" s="33" t="str">
        <f t="shared" si="1"/>
        <v/>
      </c>
      <c r="J52" s="17"/>
    </row>
    <row r="53" spans="2:10" ht="29.25" x14ac:dyDescent="0.25">
      <c r="B53" s="406" t="s">
        <v>736</v>
      </c>
      <c r="C53" s="401" t="s">
        <v>115</v>
      </c>
      <c r="D53" s="398"/>
      <c r="E53" s="145"/>
      <c r="F53" s="399"/>
      <c r="G53" s="17"/>
      <c r="H53" s="33" t="str">
        <f t="shared" si="0"/>
        <v/>
      </c>
      <c r="I53" s="33" t="str">
        <f t="shared" si="1"/>
        <v/>
      </c>
      <c r="J53" s="17"/>
    </row>
    <row r="54" spans="2:10" ht="15.75" x14ac:dyDescent="0.25">
      <c r="B54" s="402" t="s">
        <v>737</v>
      </c>
      <c r="C54" s="401" t="s">
        <v>117</v>
      </c>
      <c r="D54" s="398"/>
      <c r="E54" s="145"/>
      <c r="F54" s="399"/>
      <c r="G54" s="17"/>
      <c r="H54" s="33" t="str">
        <f t="shared" si="0"/>
        <v/>
      </c>
      <c r="I54" s="33" t="str">
        <f t="shared" si="1"/>
        <v/>
      </c>
      <c r="J54" s="17"/>
    </row>
    <row r="55" spans="2:10" ht="15.75" x14ac:dyDescent="0.25">
      <c r="B55" s="415" t="s">
        <v>738</v>
      </c>
      <c r="C55" s="401" t="s">
        <v>119</v>
      </c>
      <c r="D55" s="398"/>
      <c r="E55" s="145"/>
      <c r="F55" s="399"/>
      <c r="G55" s="17"/>
      <c r="H55" s="33" t="str">
        <f t="shared" si="0"/>
        <v/>
      </c>
      <c r="I55" s="33" t="str">
        <f t="shared" si="1"/>
        <v/>
      </c>
      <c r="J55" s="17"/>
    </row>
    <row r="56" spans="2:10" ht="29.25" x14ac:dyDescent="0.25">
      <c r="B56" s="402" t="s">
        <v>739</v>
      </c>
      <c r="C56" s="401" t="s">
        <v>121</v>
      </c>
      <c r="D56" s="398"/>
      <c r="E56" s="145"/>
      <c r="F56" s="399"/>
      <c r="G56" s="17"/>
      <c r="H56" s="33" t="str">
        <f t="shared" si="0"/>
        <v/>
      </c>
      <c r="I56" s="33" t="str">
        <f t="shared" si="1"/>
        <v/>
      </c>
      <c r="J56" s="17"/>
    </row>
    <row r="57" spans="2:10" ht="29.25" x14ac:dyDescent="0.25">
      <c r="B57" s="406" t="s">
        <v>740</v>
      </c>
      <c r="C57" s="401" t="s">
        <v>123</v>
      </c>
      <c r="D57" s="416"/>
      <c r="E57" s="410"/>
      <c r="F57" s="417"/>
      <c r="G57" s="17"/>
      <c r="H57" s="33" t="str">
        <f t="shared" si="0"/>
        <v/>
      </c>
      <c r="I57" s="33" t="str">
        <f t="shared" si="1"/>
        <v/>
      </c>
      <c r="J57" s="17"/>
    </row>
    <row r="58" spans="2:10" ht="29.25" x14ac:dyDescent="0.25">
      <c r="B58" s="400" t="s">
        <v>741</v>
      </c>
      <c r="C58" s="401" t="s">
        <v>125</v>
      </c>
      <c r="D58" s="416"/>
      <c r="E58" s="410"/>
      <c r="F58" s="417"/>
      <c r="G58" s="17"/>
      <c r="H58" s="33" t="str">
        <f t="shared" si="0"/>
        <v/>
      </c>
      <c r="I58" s="33" t="str">
        <f t="shared" si="1"/>
        <v/>
      </c>
      <c r="J58" s="17"/>
    </row>
    <row r="59" spans="2:10" ht="29.25" x14ac:dyDescent="0.25">
      <c r="B59" s="406" t="s">
        <v>742</v>
      </c>
      <c r="C59" s="401" t="s">
        <v>127</v>
      </c>
      <c r="D59" s="409"/>
      <c r="E59" s="410"/>
      <c r="F59" s="411"/>
      <c r="G59" s="17"/>
      <c r="H59" s="33" t="str">
        <f t="shared" si="0"/>
        <v/>
      </c>
      <c r="I59" s="33" t="str">
        <f t="shared" si="1"/>
        <v/>
      </c>
      <c r="J59" s="17"/>
    </row>
    <row r="60" spans="2:10" ht="15.75" x14ac:dyDescent="0.25">
      <c r="B60" s="400" t="s">
        <v>743</v>
      </c>
      <c r="C60" s="401" t="s">
        <v>129</v>
      </c>
      <c r="D60" s="398"/>
      <c r="E60" s="145"/>
      <c r="F60" s="399"/>
      <c r="G60" s="17"/>
      <c r="H60" s="33" t="str">
        <f t="shared" si="0"/>
        <v/>
      </c>
      <c r="I60" s="33" t="str">
        <f t="shared" si="1"/>
        <v/>
      </c>
      <c r="J60" s="17"/>
    </row>
    <row r="61" spans="2:10" ht="18.75" customHeight="1" x14ac:dyDescent="0.25">
      <c r="B61" s="400" t="s">
        <v>744</v>
      </c>
      <c r="C61" s="401" t="s">
        <v>131</v>
      </c>
      <c r="D61" s="398"/>
      <c r="E61" s="145"/>
      <c r="F61" s="399"/>
      <c r="G61" s="17"/>
      <c r="H61" s="33" t="str">
        <f t="shared" si="0"/>
        <v/>
      </c>
      <c r="I61" s="33" t="str">
        <f t="shared" si="1"/>
        <v/>
      </c>
      <c r="J61" s="17"/>
    </row>
    <row r="62" spans="2:10" ht="20.25" customHeight="1" x14ac:dyDescent="0.25">
      <c r="B62" s="400" t="s">
        <v>745</v>
      </c>
      <c r="C62" s="401" t="s">
        <v>133</v>
      </c>
      <c r="D62" s="398"/>
      <c r="E62" s="145"/>
      <c r="F62" s="399"/>
      <c r="G62" s="17"/>
      <c r="H62" s="33" t="str">
        <f t="shared" si="0"/>
        <v/>
      </c>
      <c r="I62" s="33" t="str">
        <f t="shared" si="1"/>
        <v/>
      </c>
      <c r="J62" s="17"/>
    </row>
    <row r="63" spans="2:10" ht="15.75" x14ac:dyDescent="0.25">
      <c r="B63" s="400" t="s">
        <v>746</v>
      </c>
      <c r="C63" s="401" t="s">
        <v>135</v>
      </c>
      <c r="D63" s="398"/>
      <c r="E63" s="145"/>
      <c r="F63" s="399"/>
      <c r="G63" s="17"/>
      <c r="H63" s="33" t="str">
        <f t="shared" si="0"/>
        <v/>
      </c>
      <c r="I63" s="33" t="str">
        <f t="shared" si="1"/>
        <v/>
      </c>
      <c r="J63" s="17"/>
    </row>
    <row r="64" spans="2:10" ht="15.75" x14ac:dyDescent="0.25">
      <c r="B64" s="407" t="s">
        <v>747</v>
      </c>
      <c r="C64" s="401" t="s">
        <v>137</v>
      </c>
      <c r="D64" s="398"/>
      <c r="E64" s="145"/>
      <c r="F64" s="399"/>
      <c r="G64" s="17"/>
      <c r="H64" s="33" t="str">
        <f t="shared" si="0"/>
        <v/>
      </c>
      <c r="I64" s="33" t="str">
        <f t="shared" si="1"/>
        <v/>
      </c>
      <c r="J64" s="17"/>
    </row>
    <row r="65" spans="2:10" ht="15.75" x14ac:dyDescent="0.25">
      <c r="B65" s="400" t="s">
        <v>748</v>
      </c>
      <c r="C65" s="401" t="s">
        <v>139</v>
      </c>
      <c r="D65" s="398"/>
      <c r="E65" s="145"/>
      <c r="F65" s="399"/>
      <c r="G65" s="17"/>
      <c r="H65" s="33" t="str">
        <f t="shared" si="0"/>
        <v/>
      </c>
      <c r="I65" s="33" t="str">
        <f t="shared" si="1"/>
        <v/>
      </c>
      <c r="J65" s="17"/>
    </row>
    <row r="66" spans="2:10" ht="21.75" customHeight="1" x14ac:dyDescent="0.25">
      <c r="B66" s="396" t="s">
        <v>749</v>
      </c>
      <c r="C66" s="397" t="s">
        <v>141</v>
      </c>
      <c r="D66" s="398"/>
      <c r="E66" s="145"/>
      <c r="F66" s="399"/>
      <c r="G66" s="17"/>
      <c r="H66" s="33" t="str">
        <f t="shared" si="0"/>
        <v/>
      </c>
      <c r="I66" s="33" t="str">
        <f t="shared" si="1"/>
        <v/>
      </c>
      <c r="J66" s="17"/>
    </row>
    <row r="67" spans="2:10" ht="15.75" x14ac:dyDescent="0.25">
      <c r="B67" s="400" t="s">
        <v>750</v>
      </c>
      <c r="C67" s="401" t="s">
        <v>143</v>
      </c>
      <c r="D67" s="398"/>
      <c r="E67" s="145"/>
      <c r="F67" s="399"/>
      <c r="G67" s="17"/>
      <c r="H67" s="33" t="str">
        <f t="shared" si="0"/>
        <v/>
      </c>
      <c r="I67" s="33" t="str">
        <f t="shared" si="1"/>
        <v/>
      </c>
      <c r="J67" s="17"/>
    </row>
    <row r="68" spans="2:10" ht="21" customHeight="1" x14ac:dyDescent="0.25">
      <c r="B68" s="400" t="s">
        <v>751</v>
      </c>
      <c r="C68" s="401" t="s">
        <v>145</v>
      </c>
      <c r="D68" s="398"/>
      <c r="E68" s="145"/>
      <c r="F68" s="399"/>
      <c r="G68" s="17"/>
      <c r="H68" s="33" t="str">
        <f t="shared" si="0"/>
        <v/>
      </c>
      <c r="I68" s="33" t="str">
        <f t="shared" si="1"/>
        <v/>
      </c>
      <c r="J68" s="17"/>
    </row>
    <row r="69" spans="2:10" ht="15.75" x14ac:dyDescent="0.25">
      <c r="B69" s="400" t="s">
        <v>752</v>
      </c>
      <c r="C69" s="401" t="s">
        <v>147</v>
      </c>
      <c r="D69" s="409"/>
      <c r="E69" s="410"/>
      <c r="F69" s="411"/>
      <c r="G69" s="17"/>
      <c r="H69" s="33" t="str">
        <f t="shared" si="0"/>
        <v/>
      </c>
      <c r="I69" s="33" t="str">
        <f t="shared" si="1"/>
        <v/>
      </c>
      <c r="J69" s="17"/>
    </row>
    <row r="70" spans="2:10" ht="15.75" x14ac:dyDescent="0.25">
      <c r="B70" s="400" t="s">
        <v>753</v>
      </c>
      <c r="C70" s="401" t="s">
        <v>149</v>
      </c>
      <c r="D70" s="409"/>
      <c r="E70" s="410"/>
      <c r="F70" s="411"/>
      <c r="G70" s="17"/>
      <c r="H70" s="33" t="str">
        <f t="shared" si="0"/>
        <v/>
      </c>
      <c r="I70" s="33" t="str">
        <f t="shared" si="1"/>
        <v/>
      </c>
      <c r="J70" s="17"/>
    </row>
    <row r="71" spans="2:10" ht="15.75" x14ac:dyDescent="0.25">
      <c r="B71" s="400" t="s">
        <v>754</v>
      </c>
      <c r="C71" s="401" t="s">
        <v>151</v>
      </c>
      <c r="D71" s="398"/>
      <c r="E71" s="145"/>
      <c r="F71" s="399"/>
      <c r="G71" s="17"/>
      <c r="H71" s="33" t="str">
        <f t="shared" si="0"/>
        <v/>
      </c>
      <c r="I71" s="33" t="str">
        <f t="shared" si="1"/>
        <v/>
      </c>
      <c r="J71" s="17"/>
    </row>
    <row r="72" spans="2:10" ht="15.75" x14ac:dyDescent="0.25">
      <c r="B72" s="400" t="s">
        <v>755</v>
      </c>
      <c r="C72" s="401" t="s">
        <v>153</v>
      </c>
      <c r="D72" s="398"/>
      <c r="E72" s="145"/>
      <c r="F72" s="399"/>
      <c r="G72" s="17"/>
      <c r="H72" s="33" t="str">
        <f t="shared" si="0"/>
        <v/>
      </c>
      <c r="I72" s="33" t="str">
        <f t="shared" si="1"/>
        <v/>
      </c>
      <c r="J72" s="17"/>
    </row>
    <row r="73" spans="2:10" ht="15.75" x14ac:dyDescent="0.25">
      <c r="B73" s="407" t="s">
        <v>756</v>
      </c>
      <c r="C73" s="401" t="s">
        <v>155</v>
      </c>
      <c r="D73" s="398"/>
      <c r="E73" s="145"/>
      <c r="F73" s="399"/>
      <c r="G73" s="17"/>
      <c r="H73" s="33" t="str">
        <f t="shared" si="0"/>
        <v/>
      </c>
      <c r="I73" s="33" t="str">
        <f t="shared" si="1"/>
        <v/>
      </c>
      <c r="J73" s="17"/>
    </row>
    <row r="74" spans="2:10" ht="29.25" x14ac:dyDescent="0.25">
      <c r="B74" s="406" t="s">
        <v>757</v>
      </c>
      <c r="C74" s="401" t="s">
        <v>157</v>
      </c>
      <c r="D74" s="398"/>
      <c r="E74" s="145"/>
      <c r="F74" s="399"/>
      <c r="G74" s="17"/>
      <c r="H74" s="33" t="str">
        <f t="shared" si="0"/>
        <v/>
      </c>
      <c r="I74" s="33" t="str">
        <f t="shared" si="1"/>
        <v/>
      </c>
      <c r="J74" s="17"/>
    </row>
    <row r="75" spans="2:10" ht="15.75" x14ac:dyDescent="0.25">
      <c r="B75" s="407" t="s">
        <v>758</v>
      </c>
      <c r="C75" s="401" t="s">
        <v>159</v>
      </c>
      <c r="D75" s="398"/>
      <c r="E75" s="145"/>
      <c r="F75" s="399"/>
      <c r="G75" s="17"/>
      <c r="H75" s="33" t="str">
        <f t="shared" ref="H75:H138" si="2">IF(D75&lt;E75,"грешка","")</f>
        <v/>
      </c>
      <c r="I75" s="33" t="str">
        <f t="shared" ref="I75:I138" si="3">IF(D75&lt;F75,"грешка","")</f>
        <v/>
      </c>
      <c r="J75" s="17"/>
    </row>
    <row r="76" spans="2:10" ht="15.75" x14ac:dyDescent="0.25">
      <c r="B76" s="407" t="s">
        <v>759</v>
      </c>
      <c r="C76" s="401" t="s">
        <v>161</v>
      </c>
      <c r="D76" s="398"/>
      <c r="E76" s="145"/>
      <c r="F76" s="399"/>
      <c r="G76" s="17"/>
      <c r="H76" s="33" t="str">
        <f t="shared" si="2"/>
        <v/>
      </c>
      <c r="I76" s="33" t="str">
        <f t="shared" si="3"/>
        <v/>
      </c>
      <c r="J76" s="17"/>
    </row>
    <row r="77" spans="2:10" ht="27.75" customHeight="1" x14ac:dyDescent="0.25">
      <c r="B77" s="406" t="s">
        <v>760</v>
      </c>
      <c r="C77" s="401" t="s">
        <v>163</v>
      </c>
      <c r="D77" s="398"/>
      <c r="E77" s="145"/>
      <c r="F77" s="399"/>
      <c r="G77" s="17"/>
      <c r="H77" s="33" t="str">
        <f t="shared" si="2"/>
        <v/>
      </c>
      <c r="I77" s="33" t="str">
        <f t="shared" si="3"/>
        <v/>
      </c>
      <c r="J77" s="17"/>
    </row>
    <row r="78" spans="2:10" ht="15.75" x14ac:dyDescent="0.25">
      <c r="B78" s="400" t="s">
        <v>761</v>
      </c>
      <c r="C78" s="401" t="s">
        <v>165</v>
      </c>
      <c r="D78" s="398"/>
      <c r="E78" s="145"/>
      <c r="F78" s="399"/>
      <c r="G78" s="17"/>
      <c r="H78" s="33" t="str">
        <f t="shared" si="2"/>
        <v/>
      </c>
      <c r="I78" s="33" t="str">
        <f t="shared" si="3"/>
        <v/>
      </c>
      <c r="J78" s="17"/>
    </row>
    <row r="79" spans="2:10" ht="29.25" x14ac:dyDescent="0.25">
      <c r="B79" s="406" t="s">
        <v>762</v>
      </c>
      <c r="C79" s="401" t="s">
        <v>167</v>
      </c>
      <c r="D79" s="398"/>
      <c r="E79" s="145"/>
      <c r="F79" s="399"/>
      <c r="G79" s="17"/>
      <c r="H79" s="33" t="str">
        <f t="shared" si="2"/>
        <v/>
      </c>
      <c r="I79" s="33" t="str">
        <f t="shared" si="3"/>
        <v/>
      </c>
      <c r="J79" s="17"/>
    </row>
    <row r="80" spans="2:10" ht="29.25" x14ac:dyDescent="0.25">
      <c r="B80" s="406" t="s">
        <v>763</v>
      </c>
      <c r="C80" s="401" t="s">
        <v>169</v>
      </c>
      <c r="D80" s="398"/>
      <c r="E80" s="145"/>
      <c r="F80" s="399"/>
      <c r="G80" s="17"/>
      <c r="H80" s="33" t="str">
        <f t="shared" si="2"/>
        <v/>
      </c>
      <c r="I80" s="33" t="str">
        <f t="shared" si="3"/>
        <v/>
      </c>
      <c r="J80" s="17"/>
    </row>
    <row r="81" spans="2:10" ht="15.75" x14ac:dyDescent="0.25">
      <c r="B81" s="406" t="s">
        <v>764</v>
      </c>
      <c r="C81" s="401" t="s">
        <v>171</v>
      </c>
      <c r="D81" s="398"/>
      <c r="E81" s="145"/>
      <c r="F81" s="399"/>
      <c r="G81" s="17"/>
      <c r="H81" s="33" t="str">
        <f t="shared" si="2"/>
        <v/>
      </c>
      <c r="I81" s="33" t="str">
        <f t="shared" si="3"/>
        <v/>
      </c>
      <c r="J81" s="17"/>
    </row>
    <row r="82" spans="2:10" ht="15.75" x14ac:dyDescent="0.25">
      <c r="B82" s="408" t="s">
        <v>765</v>
      </c>
      <c r="C82" s="397" t="s">
        <v>173</v>
      </c>
      <c r="D82" s="398"/>
      <c r="E82" s="145"/>
      <c r="F82" s="399"/>
      <c r="G82" s="17"/>
      <c r="H82" s="33" t="str">
        <f t="shared" si="2"/>
        <v/>
      </c>
      <c r="I82" s="33" t="str">
        <f t="shared" si="3"/>
        <v/>
      </c>
      <c r="J82" s="17"/>
    </row>
    <row r="83" spans="2:10" ht="29.25" x14ac:dyDescent="0.25">
      <c r="B83" s="400" t="s">
        <v>766</v>
      </c>
      <c r="C83" s="401" t="s">
        <v>175</v>
      </c>
      <c r="D83" s="398"/>
      <c r="E83" s="145"/>
      <c r="F83" s="399"/>
      <c r="G83" s="17"/>
      <c r="H83" s="33" t="str">
        <f t="shared" si="2"/>
        <v/>
      </c>
      <c r="I83" s="33" t="str">
        <f t="shared" si="3"/>
        <v/>
      </c>
      <c r="J83" s="17"/>
    </row>
    <row r="84" spans="2:10" ht="15.75" x14ac:dyDescent="0.25">
      <c r="B84" s="402" t="s">
        <v>767</v>
      </c>
      <c r="C84" s="401" t="s">
        <v>177</v>
      </c>
      <c r="D84" s="398"/>
      <c r="E84" s="145"/>
      <c r="F84" s="399"/>
      <c r="G84" s="17"/>
      <c r="H84" s="33" t="str">
        <f t="shared" si="2"/>
        <v/>
      </c>
      <c r="I84" s="33" t="str">
        <f t="shared" si="3"/>
        <v/>
      </c>
      <c r="J84" s="17"/>
    </row>
    <row r="85" spans="2:10" ht="15.75" x14ac:dyDescent="0.25">
      <c r="B85" s="400" t="s">
        <v>768</v>
      </c>
      <c r="C85" s="401" t="s">
        <v>179</v>
      </c>
      <c r="D85" s="398"/>
      <c r="E85" s="145"/>
      <c r="F85" s="399"/>
      <c r="G85" s="17"/>
      <c r="H85" s="33" t="str">
        <f t="shared" si="2"/>
        <v/>
      </c>
      <c r="I85" s="33" t="str">
        <f t="shared" si="3"/>
        <v/>
      </c>
      <c r="J85" s="17"/>
    </row>
    <row r="86" spans="2:10" ht="29.25" x14ac:dyDescent="0.25">
      <c r="B86" s="418" t="s">
        <v>769</v>
      </c>
      <c r="C86" s="401" t="s">
        <v>181</v>
      </c>
      <c r="D86" s="398"/>
      <c r="E86" s="145"/>
      <c r="F86" s="399"/>
      <c r="G86" s="17"/>
      <c r="H86" s="33" t="str">
        <f t="shared" si="2"/>
        <v/>
      </c>
      <c r="I86" s="33" t="str">
        <f t="shared" si="3"/>
        <v/>
      </c>
      <c r="J86" s="17"/>
    </row>
    <row r="87" spans="2:10" ht="15.75" x14ac:dyDescent="0.25">
      <c r="B87" s="402" t="s">
        <v>770</v>
      </c>
      <c r="C87" s="401" t="s">
        <v>183</v>
      </c>
      <c r="D87" s="398"/>
      <c r="E87" s="145"/>
      <c r="F87" s="399"/>
      <c r="G87" s="17"/>
      <c r="H87" s="33" t="str">
        <f t="shared" si="2"/>
        <v/>
      </c>
      <c r="I87" s="33" t="str">
        <f t="shared" si="3"/>
        <v/>
      </c>
      <c r="J87" s="17"/>
    </row>
    <row r="88" spans="2:10" ht="15.75" x14ac:dyDescent="0.25">
      <c r="B88" s="402" t="s">
        <v>771</v>
      </c>
      <c r="C88" s="401" t="s">
        <v>185</v>
      </c>
      <c r="D88" s="398"/>
      <c r="E88" s="145"/>
      <c r="F88" s="399"/>
      <c r="G88" s="17"/>
      <c r="H88" s="33" t="str">
        <f t="shared" si="2"/>
        <v/>
      </c>
      <c r="I88" s="33" t="str">
        <f t="shared" si="3"/>
        <v/>
      </c>
      <c r="J88" s="17"/>
    </row>
    <row r="89" spans="2:10" ht="15.75" x14ac:dyDescent="0.25">
      <c r="B89" s="400" t="s">
        <v>772</v>
      </c>
      <c r="C89" s="401" t="s">
        <v>187</v>
      </c>
      <c r="D89" s="398"/>
      <c r="E89" s="145"/>
      <c r="F89" s="399"/>
      <c r="G89" s="17"/>
      <c r="H89" s="33" t="str">
        <f t="shared" si="2"/>
        <v/>
      </c>
      <c r="I89" s="33" t="str">
        <f t="shared" si="3"/>
        <v/>
      </c>
      <c r="J89" s="17"/>
    </row>
    <row r="90" spans="2:10" ht="15.75" x14ac:dyDescent="0.25">
      <c r="B90" s="400" t="s">
        <v>773</v>
      </c>
      <c r="C90" s="401" t="s">
        <v>189</v>
      </c>
      <c r="D90" s="398"/>
      <c r="E90" s="145"/>
      <c r="F90" s="399"/>
      <c r="G90" s="17"/>
      <c r="H90" s="33" t="str">
        <f t="shared" si="2"/>
        <v/>
      </c>
      <c r="I90" s="33" t="str">
        <f t="shared" si="3"/>
        <v/>
      </c>
      <c r="J90" s="17"/>
    </row>
    <row r="91" spans="2:10" ht="15.75" x14ac:dyDescent="0.25">
      <c r="B91" s="400" t="s">
        <v>774</v>
      </c>
      <c r="C91" s="401" t="s">
        <v>191</v>
      </c>
      <c r="D91" s="398"/>
      <c r="E91" s="145"/>
      <c r="F91" s="399"/>
      <c r="G91" s="17"/>
      <c r="H91" s="33" t="str">
        <f t="shared" si="2"/>
        <v/>
      </c>
      <c r="I91" s="33" t="str">
        <f t="shared" si="3"/>
        <v/>
      </c>
      <c r="J91" s="17"/>
    </row>
    <row r="92" spans="2:10" ht="15.75" x14ac:dyDescent="0.25">
      <c r="B92" s="407" t="s">
        <v>775</v>
      </c>
      <c r="C92" s="401" t="s">
        <v>193</v>
      </c>
      <c r="D92" s="398"/>
      <c r="E92" s="145"/>
      <c r="F92" s="399"/>
      <c r="G92" s="17"/>
      <c r="H92" s="33" t="str">
        <f t="shared" si="2"/>
        <v/>
      </c>
      <c r="I92" s="33" t="str">
        <f t="shared" si="3"/>
        <v/>
      </c>
      <c r="J92" s="17"/>
    </row>
    <row r="93" spans="2:10" ht="15.75" x14ac:dyDescent="0.25">
      <c r="B93" s="407" t="s">
        <v>776</v>
      </c>
      <c r="C93" s="401" t="s">
        <v>195</v>
      </c>
      <c r="D93" s="398"/>
      <c r="E93" s="145"/>
      <c r="F93" s="399"/>
      <c r="G93" s="17"/>
      <c r="H93" s="33" t="str">
        <f t="shared" si="2"/>
        <v/>
      </c>
      <c r="I93" s="33" t="str">
        <f t="shared" si="3"/>
        <v/>
      </c>
      <c r="J93" s="17"/>
    </row>
    <row r="94" spans="2:10" ht="15.75" x14ac:dyDescent="0.25">
      <c r="B94" s="400" t="s">
        <v>777</v>
      </c>
      <c r="C94" s="401" t="s">
        <v>197</v>
      </c>
      <c r="D94" s="398"/>
      <c r="E94" s="145"/>
      <c r="F94" s="399"/>
      <c r="G94" s="17"/>
      <c r="H94" s="33" t="str">
        <f t="shared" si="2"/>
        <v/>
      </c>
      <c r="I94" s="33" t="str">
        <f t="shared" si="3"/>
        <v/>
      </c>
      <c r="J94" s="17"/>
    </row>
    <row r="95" spans="2:10" ht="15.75" x14ac:dyDescent="0.25">
      <c r="B95" s="400" t="s">
        <v>778</v>
      </c>
      <c r="C95" s="401" t="s">
        <v>199</v>
      </c>
      <c r="D95" s="398"/>
      <c r="E95" s="145"/>
      <c r="F95" s="399"/>
      <c r="G95" s="17"/>
      <c r="H95" s="33" t="str">
        <f t="shared" si="2"/>
        <v/>
      </c>
      <c r="I95" s="33" t="str">
        <f t="shared" si="3"/>
        <v/>
      </c>
      <c r="J95" s="17"/>
    </row>
    <row r="96" spans="2:10" ht="15.75" x14ac:dyDescent="0.25">
      <c r="B96" s="408" t="s">
        <v>779</v>
      </c>
      <c r="C96" s="397" t="s">
        <v>201</v>
      </c>
      <c r="D96" s="398"/>
      <c r="E96" s="145"/>
      <c r="F96" s="399"/>
      <c r="G96" s="17"/>
      <c r="H96" s="33" t="str">
        <f t="shared" si="2"/>
        <v/>
      </c>
      <c r="I96" s="33" t="str">
        <f t="shared" si="3"/>
        <v/>
      </c>
      <c r="J96" s="17"/>
    </row>
    <row r="97" spans="2:10" ht="15.75" x14ac:dyDescent="0.25">
      <c r="B97" s="407" t="s">
        <v>780</v>
      </c>
      <c r="C97" s="401" t="s">
        <v>203</v>
      </c>
      <c r="D97" s="398"/>
      <c r="E97" s="145"/>
      <c r="F97" s="399"/>
      <c r="G97" s="17"/>
      <c r="H97" s="33" t="str">
        <f t="shared" si="2"/>
        <v/>
      </c>
      <c r="I97" s="33" t="str">
        <f t="shared" si="3"/>
        <v/>
      </c>
      <c r="J97" s="17"/>
    </row>
    <row r="98" spans="2:10" ht="15.75" x14ac:dyDescent="0.25">
      <c r="B98" s="415" t="s">
        <v>781</v>
      </c>
      <c r="C98" s="401" t="s">
        <v>205</v>
      </c>
      <c r="D98" s="398"/>
      <c r="E98" s="145"/>
      <c r="F98" s="399"/>
      <c r="G98" s="17"/>
      <c r="H98" s="33" t="str">
        <f t="shared" si="2"/>
        <v/>
      </c>
      <c r="I98" s="33" t="str">
        <f t="shared" si="3"/>
        <v/>
      </c>
      <c r="J98" s="17"/>
    </row>
    <row r="99" spans="2:10" ht="15.75" x14ac:dyDescent="0.25">
      <c r="B99" s="415" t="s">
        <v>782</v>
      </c>
      <c r="C99" s="401" t="s">
        <v>207</v>
      </c>
      <c r="D99" s="398"/>
      <c r="E99" s="145"/>
      <c r="F99" s="399"/>
      <c r="G99" s="17"/>
      <c r="H99" s="33" t="str">
        <f t="shared" si="2"/>
        <v/>
      </c>
      <c r="I99" s="33" t="str">
        <f t="shared" si="3"/>
        <v/>
      </c>
      <c r="J99" s="17"/>
    </row>
    <row r="100" spans="2:10" ht="15.75" x14ac:dyDescent="0.25">
      <c r="B100" s="402" t="s">
        <v>783</v>
      </c>
      <c r="C100" s="401" t="s">
        <v>209</v>
      </c>
      <c r="D100" s="398"/>
      <c r="E100" s="145"/>
      <c r="F100" s="399"/>
      <c r="G100" s="17"/>
      <c r="H100" s="33" t="str">
        <f t="shared" si="2"/>
        <v/>
      </c>
      <c r="I100" s="33" t="str">
        <f t="shared" si="3"/>
        <v/>
      </c>
      <c r="J100" s="17"/>
    </row>
    <row r="101" spans="2:10" ht="15.75" x14ac:dyDescent="0.25">
      <c r="B101" s="402" t="s">
        <v>784</v>
      </c>
      <c r="C101" s="401" t="s">
        <v>211</v>
      </c>
      <c r="D101" s="398"/>
      <c r="E101" s="145"/>
      <c r="F101" s="399"/>
      <c r="G101" s="17"/>
      <c r="H101" s="33" t="str">
        <f t="shared" si="2"/>
        <v/>
      </c>
      <c r="I101" s="33" t="str">
        <f t="shared" si="3"/>
        <v/>
      </c>
      <c r="J101" s="17"/>
    </row>
    <row r="102" spans="2:10" ht="15.75" x14ac:dyDescent="0.25">
      <c r="B102" s="400" t="s">
        <v>785</v>
      </c>
      <c r="C102" s="401" t="s">
        <v>213</v>
      </c>
      <c r="D102" s="398"/>
      <c r="E102" s="145"/>
      <c r="F102" s="399"/>
      <c r="G102" s="17"/>
      <c r="H102" s="33" t="str">
        <f t="shared" si="2"/>
        <v/>
      </c>
      <c r="I102" s="33" t="str">
        <f t="shared" si="3"/>
        <v/>
      </c>
      <c r="J102" s="17"/>
    </row>
    <row r="103" spans="2:10" ht="15.75" x14ac:dyDescent="0.25">
      <c r="B103" s="419" t="s">
        <v>786</v>
      </c>
      <c r="C103" s="401" t="s">
        <v>215</v>
      </c>
      <c r="D103" s="398"/>
      <c r="E103" s="145"/>
      <c r="F103" s="399"/>
      <c r="G103" s="17"/>
      <c r="H103" s="33" t="str">
        <f t="shared" si="2"/>
        <v/>
      </c>
      <c r="I103" s="33" t="str">
        <f t="shared" si="3"/>
        <v/>
      </c>
      <c r="J103" s="17"/>
    </row>
    <row r="104" spans="2:10" ht="15.75" x14ac:dyDescent="0.25">
      <c r="B104" s="400" t="s">
        <v>787</v>
      </c>
      <c r="C104" s="401" t="s">
        <v>217</v>
      </c>
      <c r="D104" s="398"/>
      <c r="E104" s="145"/>
      <c r="F104" s="399"/>
      <c r="G104" s="17"/>
      <c r="H104" s="33" t="str">
        <f t="shared" si="2"/>
        <v/>
      </c>
      <c r="I104" s="33" t="str">
        <f t="shared" si="3"/>
        <v/>
      </c>
      <c r="J104" s="17"/>
    </row>
    <row r="105" spans="2:10" ht="15.75" x14ac:dyDescent="0.25">
      <c r="B105" s="400" t="s">
        <v>788</v>
      </c>
      <c r="C105" s="401" t="s">
        <v>219</v>
      </c>
      <c r="D105" s="398"/>
      <c r="E105" s="145"/>
      <c r="F105" s="399"/>
      <c r="G105" s="17"/>
      <c r="H105" s="33" t="str">
        <f t="shared" si="2"/>
        <v/>
      </c>
      <c r="I105" s="33" t="str">
        <f t="shared" si="3"/>
        <v/>
      </c>
      <c r="J105" s="17"/>
    </row>
    <row r="106" spans="2:10" ht="15.75" x14ac:dyDescent="0.25">
      <c r="B106" s="408" t="s">
        <v>789</v>
      </c>
      <c r="C106" s="397" t="s">
        <v>221</v>
      </c>
      <c r="D106" s="398"/>
      <c r="E106" s="145"/>
      <c r="F106" s="399"/>
      <c r="G106" s="17"/>
      <c r="H106" s="33" t="str">
        <f t="shared" si="2"/>
        <v/>
      </c>
      <c r="I106" s="33" t="str">
        <f t="shared" si="3"/>
        <v/>
      </c>
      <c r="J106" s="17"/>
    </row>
    <row r="107" spans="2:10" ht="15.75" x14ac:dyDescent="0.25">
      <c r="B107" s="400" t="s">
        <v>790</v>
      </c>
      <c r="C107" s="401" t="s">
        <v>223</v>
      </c>
      <c r="D107" s="398"/>
      <c r="E107" s="145"/>
      <c r="F107" s="399"/>
      <c r="G107" s="17"/>
      <c r="H107" s="33" t="str">
        <f t="shared" si="2"/>
        <v/>
      </c>
      <c r="I107" s="33" t="str">
        <f t="shared" si="3"/>
        <v/>
      </c>
      <c r="J107" s="17"/>
    </row>
    <row r="108" spans="2:10" ht="15.75" x14ac:dyDescent="0.25">
      <c r="B108" s="407" t="s">
        <v>791</v>
      </c>
      <c r="C108" s="401" t="s">
        <v>225</v>
      </c>
      <c r="D108" s="398"/>
      <c r="E108" s="145"/>
      <c r="F108" s="399"/>
      <c r="G108" s="17"/>
      <c r="H108" s="33" t="str">
        <f t="shared" si="2"/>
        <v/>
      </c>
      <c r="I108" s="33" t="str">
        <f t="shared" si="3"/>
        <v/>
      </c>
      <c r="J108" s="17"/>
    </row>
    <row r="109" spans="2:10" ht="15.75" x14ac:dyDescent="0.25">
      <c r="B109" s="400" t="s">
        <v>792</v>
      </c>
      <c r="C109" s="401" t="s">
        <v>227</v>
      </c>
      <c r="D109" s="398"/>
      <c r="E109" s="145"/>
      <c r="F109" s="399"/>
      <c r="G109" s="17"/>
      <c r="H109" s="33" t="str">
        <f t="shared" si="2"/>
        <v/>
      </c>
      <c r="I109" s="33" t="str">
        <f t="shared" si="3"/>
        <v/>
      </c>
      <c r="J109" s="17"/>
    </row>
    <row r="110" spans="2:10" ht="15.75" x14ac:dyDescent="0.25">
      <c r="B110" s="402" t="s">
        <v>793</v>
      </c>
      <c r="C110" s="401" t="s">
        <v>229</v>
      </c>
      <c r="D110" s="398"/>
      <c r="E110" s="145"/>
      <c r="F110" s="399"/>
      <c r="G110" s="17"/>
      <c r="H110" s="33" t="str">
        <f t="shared" si="2"/>
        <v/>
      </c>
      <c r="I110" s="33" t="str">
        <f t="shared" si="3"/>
        <v/>
      </c>
      <c r="J110" s="17"/>
    </row>
    <row r="111" spans="2:10" ht="15.75" x14ac:dyDescent="0.25">
      <c r="B111" s="400" t="s">
        <v>794</v>
      </c>
      <c r="C111" s="401" t="s">
        <v>231</v>
      </c>
      <c r="D111" s="409"/>
      <c r="E111" s="410"/>
      <c r="F111" s="411"/>
      <c r="G111" s="17"/>
      <c r="H111" s="33" t="str">
        <f t="shared" si="2"/>
        <v/>
      </c>
      <c r="I111" s="33" t="str">
        <f t="shared" si="3"/>
        <v/>
      </c>
      <c r="J111" s="17"/>
    </row>
    <row r="112" spans="2:10" ht="15.75" x14ac:dyDescent="0.25">
      <c r="B112" s="402" t="s">
        <v>795</v>
      </c>
      <c r="C112" s="401" t="s">
        <v>233</v>
      </c>
      <c r="D112" s="409"/>
      <c r="E112" s="410"/>
      <c r="F112" s="411"/>
      <c r="G112" s="17"/>
      <c r="H112" s="33" t="str">
        <f t="shared" si="2"/>
        <v/>
      </c>
      <c r="I112" s="33" t="str">
        <f t="shared" si="3"/>
        <v/>
      </c>
      <c r="J112" s="17"/>
    </row>
    <row r="113" spans="2:10" ht="15.75" x14ac:dyDescent="0.25">
      <c r="B113" s="402" t="s">
        <v>796</v>
      </c>
      <c r="C113" s="401" t="s">
        <v>235</v>
      </c>
      <c r="D113" s="409"/>
      <c r="E113" s="410"/>
      <c r="F113" s="411"/>
      <c r="G113" s="17"/>
      <c r="H113" s="33" t="str">
        <f t="shared" si="2"/>
        <v/>
      </c>
      <c r="I113" s="33" t="str">
        <f t="shared" si="3"/>
        <v/>
      </c>
      <c r="J113" s="17"/>
    </row>
    <row r="114" spans="2:10" ht="15.75" x14ac:dyDescent="0.25">
      <c r="B114" s="400" t="s">
        <v>797</v>
      </c>
      <c r="C114" s="401" t="s">
        <v>798</v>
      </c>
      <c r="D114" s="398"/>
      <c r="E114" s="145"/>
      <c r="F114" s="399"/>
      <c r="G114" s="17"/>
      <c r="H114" s="33" t="str">
        <f t="shared" si="2"/>
        <v/>
      </c>
      <c r="I114" s="33" t="str">
        <f t="shared" si="3"/>
        <v/>
      </c>
      <c r="J114" s="17"/>
    </row>
    <row r="115" spans="2:10" ht="15.75" x14ac:dyDescent="0.25">
      <c r="B115" s="400" t="s">
        <v>799</v>
      </c>
      <c r="C115" s="401" t="s">
        <v>800</v>
      </c>
      <c r="D115" s="398"/>
      <c r="E115" s="145"/>
      <c r="F115" s="399"/>
      <c r="G115" s="17"/>
      <c r="H115" s="33" t="str">
        <f t="shared" si="2"/>
        <v/>
      </c>
      <c r="I115" s="33" t="str">
        <f t="shared" si="3"/>
        <v/>
      </c>
      <c r="J115" s="17"/>
    </row>
    <row r="116" spans="2:10" ht="15.75" x14ac:dyDescent="0.25">
      <c r="B116" s="402" t="s">
        <v>801</v>
      </c>
      <c r="C116" s="401" t="s">
        <v>802</v>
      </c>
      <c r="D116" s="398"/>
      <c r="E116" s="145"/>
      <c r="F116" s="399"/>
      <c r="G116" s="17"/>
      <c r="H116" s="33" t="str">
        <f t="shared" si="2"/>
        <v/>
      </c>
      <c r="I116" s="33" t="str">
        <f t="shared" si="3"/>
        <v/>
      </c>
      <c r="J116" s="17"/>
    </row>
    <row r="117" spans="2:10" ht="15.75" x14ac:dyDescent="0.25">
      <c r="B117" s="402" t="s">
        <v>803</v>
      </c>
      <c r="C117" s="401" t="s">
        <v>804</v>
      </c>
      <c r="D117" s="398"/>
      <c r="E117" s="145"/>
      <c r="F117" s="399"/>
      <c r="G117" s="17"/>
      <c r="H117" s="33" t="str">
        <f t="shared" si="2"/>
        <v/>
      </c>
      <c r="I117" s="33" t="str">
        <f t="shared" si="3"/>
        <v/>
      </c>
      <c r="J117" s="17"/>
    </row>
    <row r="118" spans="2:10" ht="15.75" x14ac:dyDescent="0.25">
      <c r="B118" s="400" t="s">
        <v>805</v>
      </c>
      <c r="C118" s="401" t="s">
        <v>806</v>
      </c>
      <c r="D118" s="398"/>
      <c r="E118" s="145"/>
      <c r="F118" s="399"/>
      <c r="G118" s="17"/>
      <c r="H118" s="33" t="str">
        <f t="shared" si="2"/>
        <v/>
      </c>
      <c r="I118" s="33" t="str">
        <f t="shared" si="3"/>
        <v/>
      </c>
      <c r="J118" s="17"/>
    </row>
    <row r="119" spans="2:10" ht="15.75" x14ac:dyDescent="0.25">
      <c r="B119" s="400" t="s">
        <v>807</v>
      </c>
      <c r="C119" s="401" t="s">
        <v>808</v>
      </c>
      <c r="D119" s="398"/>
      <c r="E119" s="145"/>
      <c r="F119" s="399"/>
      <c r="G119" s="17"/>
      <c r="H119" s="33" t="str">
        <f t="shared" si="2"/>
        <v/>
      </c>
      <c r="I119" s="33" t="str">
        <f t="shared" si="3"/>
        <v/>
      </c>
      <c r="J119" s="17"/>
    </row>
    <row r="120" spans="2:10" ht="15.75" x14ac:dyDescent="0.25">
      <c r="B120" s="402" t="s">
        <v>809</v>
      </c>
      <c r="C120" s="401" t="s">
        <v>810</v>
      </c>
      <c r="D120" s="398"/>
      <c r="E120" s="145"/>
      <c r="F120" s="399"/>
      <c r="G120" s="17"/>
      <c r="H120" s="33" t="str">
        <f t="shared" si="2"/>
        <v/>
      </c>
      <c r="I120" s="33" t="str">
        <f t="shared" si="3"/>
        <v/>
      </c>
      <c r="J120" s="17"/>
    </row>
    <row r="121" spans="2:10" ht="29.25" x14ac:dyDescent="0.25">
      <c r="B121" s="419" t="s">
        <v>811</v>
      </c>
      <c r="C121" s="401" t="s">
        <v>812</v>
      </c>
      <c r="D121" s="398"/>
      <c r="E121" s="145"/>
      <c r="F121" s="399"/>
      <c r="G121" s="17"/>
      <c r="H121" s="33" t="str">
        <f t="shared" si="2"/>
        <v/>
      </c>
      <c r="I121" s="33" t="str">
        <f t="shared" si="3"/>
        <v/>
      </c>
      <c r="J121" s="17"/>
    </row>
    <row r="122" spans="2:10" ht="15.75" x14ac:dyDescent="0.25">
      <c r="B122" s="402" t="s">
        <v>813</v>
      </c>
      <c r="C122" s="401" t="s">
        <v>814</v>
      </c>
      <c r="D122" s="416"/>
      <c r="E122" s="410"/>
      <c r="F122" s="417"/>
      <c r="G122" s="17"/>
      <c r="H122" s="33" t="str">
        <f t="shared" si="2"/>
        <v/>
      </c>
      <c r="I122" s="33" t="str">
        <f t="shared" si="3"/>
        <v/>
      </c>
      <c r="J122" s="17"/>
    </row>
    <row r="123" spans="2:10" ht="15.75" x14ac:dyDescent="0.25">
      <c r="B123" s="415" t="s">
        <v>815</v>
      </c>
      <c r="C123" s="401" t="s">
        <v>816</v>
      </c>
      <c r="D123" s="416"/>
      <c r="E123" s="410"/>
      <c r="F123" s="417"/>
      <c r="G123" s="17"/>
      <c r="H123" s="33" t="str">
        <f t="shared" si="2"/>
        <v/>
      </c>
      <c r="I123" s="33" t="str">
        <f t="shared" si="3"/>
        <v/>
      </c>
      <c r="J123" s="17"/>
    </row>
    <row r="124" spans="2:10" ht="43.5" x14ac:dyDescent="0.25">
      <c r="B124" s="419" t="s">
        <v>817</v>
      </c>
      <c r="C124" s="401" t="s">
        <v>818</v>
      </c>
      <c r="D124" s="416"/>
      <c r="E124" s="410"/>
      <c r="F124" s="417"/>
      <c r="G124" s="17"/>
      <c r="H124" s="33" t="str">
        <f t="shared" si="2"/>
        <v/>
      </c>
      <c r="I124" s="33" t="str">
        <f t="shared" si="3"/>
        <v/>
      </c>
      <c r="J124" s="17"/>
    </row>
    <row r="125" spans="2:10" ht="15.75" x14ac:dyDescent="0.25">
      <c r="B125" s="407" t="s">
        <v>819</v>
      </c>
      <c r="C125" s="401" t="s">
        <v>820</v>
      </c>
      <c r="D125" s="398"/>
      <c r="E125" s="145"/>
      <c r="F125" s="399"/>
      <c r="G125" s="17"/>
      <c r="H125" s="33" t="str">
        <f t="shared" si="2"/>
        <v/>
      </c>
      <c r="I125" s="33" t="str">
        <f t="shared" si="3"/>
        <v/>
      </c>
      <c r="J125" s="17"/>
    </row>
    <row r="126" spans="2:10" ht="15.75" x14ac:dyDescent="0.25">
      <c r="B126" s="400" t="s">
        <v>821</v>
      </c>
      <c r="C126" s="401" t="s">
        <v>822</v>
      </c>
      <c r="D126" s="398"/>
      <c r="E126" s="145"/>
      <c r="F126" s="399"/>
      <c r="G126" s="17"/>
      <c r="H126" s="33" t="str">
        <f t="shared" si="2"/>
        <v/>
      </c>
      <c r="I126" s="33" t="str">
        <f t="shared" si="3"/>
        <v/>
      </c>
      <c r="J126" s="17"/>
    </row>
    <row r="127" spans="2:10" ht="15.75" x14ac:dyDescent="0.25">
      <c r="B127" s="400" t="s">
        <v>823</v>
      </c>
      <c r="C127" s="401" t="s">
        <v>824</v>
      </c>
      <c r="D127" s="398"/>
      <c r="E127" s="145"/>
      <c r="F127" s="399"/>
      <c r="G127" s="17"/>
      <c r="H127" s="33" t="str">
        <f t="shared" si="2"/>
        <v/>
      </c>
      <c r="I127" s="33" t="str">
        <f t="shared" si="3"/>
        <v/>
      </c>
      <c r="J127" s="17"/>
    </row>
    <row r="128" spans="2:10" ht="18.75" customHeight="1" x14ac:dyDescent="0.25">
      <c r="B128" s="396" t="s">
        <v>825</v>
      </c>
      <c r="C128" s="397" t="s">
        <v>826</v>
      </c>
      <c r="D128" s="398"/>
      <c r="E128" s="145"/>
      <c r="F128" s="399"/>
      <c r="G128" s="17"/>
      <c r="H128" s="33" t="str">
        <f t="shared" si="2"/>
        <v/>
      </c>
      <c r="I128" s="33" t="str">
        <f t="shared" si="3"/>
        <v/>
      </c>
      <c r="J128" s="17"/>
    </row>
    <row r="129" spans="2:10" ht="15.75" x14ac:dyDescent="0.25">
      <c r="B129" s="407" t="s">
        <v>827</v>
      </c>
      <c r="C129" s="401" t="s">
        <v>828</v>
      </c>
      <c r="D129" s="398"/>
      <c r="E129" s="145"/>
      <c r="F129" s="399"/>
      <c r="G129" s="17"/>
      <c r="H129" s="33" t="str">
        <f t="shared" si="2"/>
        <v/>
      </c>
      <c r="I129" s="33" t="str">
        <f t="shared" si="3"/>
        <v/>
      </c>
      <c r="J129" s="17"/>
    </row>
    <row r="130" spans="2:10" ht="15.75" x14ac:dyDescent="0.25">
      <c r="B130" s="407" t="s">
        <v>829</v>
      </c>
      <c r="C130" s="401" t="s">
        <v>830</v>
      </c>
      <c r="D130" s="398"/>
      <c r="E130" s="145"/>
      <c r="F130" s="399"/>
      <c r="G130" s="17"/>
      <c r="H130" s="33" t="str">
        <f t="shared" si="2"/>
        <v/>
      </c>
      <c r="I130" s="33" t="str">
        <f t="shared" si="3"/>
        <v/>
      </c>
      <c r="J130" s="17"/>
    </row>
    <row r="131" spans="2:10" ht="15.75" x14ac:dyDescent="0.25">
      <c r="B131" s="407" t="s">
        <v>831</v>
      </c>
      <c r="C131" s="401" t="s">
        <v>832</v>
      </c>
      <c r="D131" s="398"/>
      <c r="E131" s="145"/>
      <c r="F131" s="399"/>
      <c r="G131" s="17"/>
      <c r="H131" s="33" t="str">
        <f t="shared" si="2"/>
        <v/>
      </c>
      <c r="I131" s="33" t="str">
        <f t="shared" si="3"/>
        <v/>
      </c>
      <c r="J131" s="17"/>
    </row>
    <row r="132" spans="2:10" ht="15.75" x14ac:dyDescent="0.25">
      <c r="B132" s="407" t="s">
        <v>833</v>
      </c>
      <c r="C132" s="401" t="s">
        <v>834</v>
      </c>
      <c r="D132" s="398"/>
      <c r="E132" s="145"/>
      <c r="F132" s="399"/>
      <c r="G132" s="17"/>
      <c r="H132" s="33" t="str">
        <f t="shared" si="2"/>
        <v/>
      </c>
      <c r="I132" s="33" t="str">
        <f t="shared" si="3"/>
        <v/>
      </c>
      <c r="J132" s="17"/>
    </row>
    <row r="133" spans="2:10" ht="15.75" x14ac:dyDescent="0.25">
      <c r="B133" s="406" t="s">
        <v>835</v>
      </c>
      <c r="C133" s="401" t="s">
        <v>836</v>
      </c>
      <c r="D133" s="398"/>
      <c r="E133" s="145"/>
      <c r="F133" s="399"/>
      <c r="G133" s="17"/>
      <c r="H133" s="33" t="str">
        <f t="shared" si="2"/>
        <v/>
      </c>
      <c r="I133" s="33" t="str">
        <f t="shared" si="3"/>
        <v/>
      </c>
      <c r="J133" s="17"/>
    </row>
    <row r="134" spans="2:10" ht="15.75" x14ac:dyDescent="0.25">
      <c r="B134" s="407" t="s">
        <v>837</v>
      </c>
      <c r="C134" s="401" t="s">
        <v>838</v>
      </c>
      <c r="D134" s="398"/>
      <c r="E134" s="145"/>
      <c r="F134" s="399"/>
      <c r="G134" s="17"/>
      <c r="H134" s="33" t="str">
        <f t="shared" si="2"/>
        <v/>
      </c>
      <c r="I134" s="33" t="str">
        <f t="shared" si="3"/>
        <v/>
      </c>
      <c r="J134" s="17"/>
    </row>
    <row r="135" spans="2:10" ht="15.75" x14ac:dyDescent="0.25">
      <c r="B135" s="415" t="s">
        <v>839</v>
      </c>
      <c r="C135" s="401" t="s">
        <v>840</v>
      </c>
      <c r="D135" s="398"/>
      <c r="E135" s="145"/>
      <c r="F135" s="399"/>
      <c r="G135" s="17"/>
      <c r="H135" s="33" t="str">
        <f t="shared" si="2"/>
        <v/>
      </c>
      <c r="I135" s="33" t="str">
        <f t="shared" si="3"/>
        <v/>
      </c>
      <c r="J135" s="17"/>
    </row>
    <row r="136" spans="2:10" ht="15.75" x14ac:dyDescent="0.25">
      <c r="B136" s="415" t="s">
        <v>841</v>
      </c>
      <c r="C136" s="401" t="s">
        <v>842</v>
      </c>
      <c r="D136" s="398"/>
      <c r="E136" s="145"/>
      <c r="F136" s="399"/>
      <c r="G136" s="17"/>
      <c r="H136" s="33" t="str">
        <f t="shared" si="2"/>
        <v/>
      </c>
      <c r="I136" s="33" t="str">
        <f t="shared" si="3"/>
        <v/>
      </c>
      <c r="J136" s="17"/>
    </row>
    <row r="137" spans="2:10" ht="15.75" x14ac:dyDescent="0.25">
      <c r="B137" s="415" t="s">
        <v>843</v>
      </c>
      <c r="C137" s="401" t="s">
        <v>844</v>
      </c>
      <c r="D137" s="398"/>
      <c r="E137" s="145"/>
      <c r="F137" s="399"/>
      <c r="G137" s="17"/>
      <c r="H137" s="33" t="str">
        <f t="shared" si="2"/>
        <v/>
      </c>
      <c r="I137" s="33" t="str">
        <f t="shared" si="3"/>
        <v/>
      </c>
      <c r="J137" s="17"/>
    </row>
    <row r="138" spans="2:10" ht="15.75" x14ac:dyDescent="0.25">
      <c r="B138" s="400" t="s">
        <v>845</v>
      </c>
      <c r="C138" s="401" t="s">
        <v>846</v>
      </c>
      <c r="D138" s="398"/>
      <c r="E138" s="145"/>
      <c r="F138" s="399"/>
      <c r="G138" s="17"/>
      <c r="H138" s="33" t="str">
        <f t="shared" si="2"/>
        <v/>
      </c>
      <c r="I138" s="33" t="str">
        <f t="shared" si="3"/>
        <v/>
      </c>
      <c r="J138" s="17"/>
    </row>
    <row r="139" spans="2:10" ht="15.75" x14ac:dyDescent="0.25">
      <c r="B139" s="400" t="s">
        <v>847</v>
      </c>
      <c r="C139" s="401" t="s">
        <v>848</v>
      </c>
      <c r="D139" s="398"/>
      <c r="E139" s="145"/>
      <c r="F139" s="399"/>
      <c r="G139" s="17"/>
      <c r="H139" s="33" t="str">
        <f t="shared" ref="H139:H202" si="4">IF(D139&lt;E139,"грешка","")</f>
        <v/>
      </c>
      <c r="I139" s="33" t="str">
        <f t="shared" ref="I139:I202" si="5">IF(D139&lt;F139,"грешка","")</f>
        <v/>
      </c>
      <c r="J139" s="17"/>
    </row>
    <row r="140" spans="2:10" ht="15.75" x14ac:dyDescent="0.25">
      <c r="B140" s="407" t="s">
        <v>849</v>
      </c>
      <c r="C140" s="401" t="s">
        <v>850</v>
      </c>
      <c r="D140" s="398"/>
      <c r="E140" s="145"/>
      <c r="F140" s="399"/>
      <c r="G140" s="17"/>
      <c r="H140" s="33" t="str">
        <f t="shared" si="4"/>
        <v/>
      </c>
      <c r="I140" s="33" t="str">
        <f t="shared" si="5"/>
        <v/>
      </c>
      <c r="J140" s="17"/>
    </row>
    <row r="141" spans="2:10" ht="15.75" x14ac:dyDescent="0.25">
      <c r="B141" s="400" t="s">
        <v>851</v>
      </c>
      <c r="C141" s="401" t="s">
        <v>852</v>
      </c>
      <c r="D141" s="398"/>
      <c r="E141" s="145"/>
      <c r="F141" s="399"/>
      <c r="G141" s="17"/>
      <c r="H141" s="33" t="str">
        <f t="shared" si="4"/>
        <v/>
      </c>
      <c r="I141" s="33" t="str">
        <f t="shared" si="5"/>
        <v/>
      </c>
      <c r="J141" s="17"/>
    </row>
    <row r="142" spans="2:10" ht="15.75" x14ac:dyDescent="0.25">
      <c r="B142" s="400" t="s">
        <v>853</v>
      </c>
      <c r="C142" s="401" t="s">
        <v>854</v>
      </c>
      <c r="D142" s="398"/>
      <c r="E142" s="145"/>
      <c r="F142" s="399"/>
      <c r="G142" s="17"/>
      <c r="H142" s="33" t="str">
        <f t="shared" si="4"/>
        <v/>
      </c>
      <c r="I142" s="33" t="str">
        <f t="shared" si="5"/>
        <v/>
      </c>
      <c r="J142" s="17"/>
    </row>
    <row r="143" spans="2:10" ht="15.75" x14ac:dyDescent="0.25">
      <c r="B143" s="407" t="s">
        <v>855</v>
      </c>
      <c r="C143" s="401" t="s">
        <v>856</v>
      </c>
      <c r="D143" s="409"/>
      <c r="E143" s="410"/>
      <c r="F143" s="411"/>
      <c r="G143" s="17"/>
      <c r="H143" s="33" t="str">
        <f t="shared" si="4"/>
        <v/>
      </c>
      <c r="I143" s="33" t="str">
        <f t="shared" si="5"/>
        <v/>
      </c>
      <c r="J143" s="17"/>
    </row>
    <row r="144" spans="2:10" ht="15.75" x14ac:dyDescent="0.25">
      <c r="B144" s="407" t="s">
        <v>857</v>
      </c>
      <c r="C144" s="401" t="s">
        <v>858</v>
      </c>
      <c r="D144" s="398"/>
      <c r="E144" s="145"/>
      <c r="F144" s="399"/>
      <c r="G144" s="17"/>
      <c r="H144" s="33" t="str">
        <f t="shared" si="4"/>
        <v/>
      </c>
      <c r="I144" s="33" t="str">
        <f t="shared" si="5"/>
        <v/>
      </c>
      <c r="J144" s="17"/>
    </row>
    <row r="145" spans="2:10" ht="15.75" x14ac:dyDescent="0.25">
      <c r="B145" s="400" t="s">
        <v>859</v>
      </c>
      <c r="C145" s="401" t="s">
        <v>860</v>
      </c>
      <c r="D145" s="398"/>
      <c r="E145" s="145"/>
      <c r="F145" s="399"/>
      <c r="G145" s="17"/>
      <c r="H145" s="33" t="str">
        <f t="shared" si="4"/>
        <v/>
      </c>
      <c r="I145" s="33" t="str">
        <f t="shared" si="5"/>
        <v/>
      </c>
      <c r="J145" s="17"/>
    </row>
    <row r="146" spans="2:10" ht="15.75" x14ac:dyDescent="0.25">
      <c r="B146" s="408" t="s">
        <v>861</v>
      </c>
      <c r="C146" s="397" t="s">
        <v>862</v>
      </c>
      <c r="D146" s="398"/>
      <c r="E146" s="145"/>
      <c r="F146" s="399"/>
      <c r="G146" s="17"/>
      <c r="H146" s="33" t="str">
        <f t="shared" si="4"/>
        <v/>
      </c>
      <c r="I146" s="33" t="str">
        <f t="shared" si="5"/>
        <v/>
      </c>
      <c r="J146" s="17"/>
    </row>
    <row r="147" spans="2:10" ht="15.75" x14ac:dyDescent="0.25">
      <c r="B147" s="407" t="s">
        <v>863</v>
      </c>
      <c r="C147" s="401" t="s">
        <v>864</v>
      </c>
      <c r="D147" s="398"/>
      <c r="E147" s="145"/>
      <c r="F147" s="399"/>
      <c r="G147" s="17"/>
      <c r="H147" s="33" t="str">
        <f t="shared" si="4"/>
        <v/>
      </c>
      <c r="I147" s="33" t="str">
        <f t="shared" si="5"/>
        <v/>
      </c>
      <c r="J147" s="17"/>
    </row>
    <row r="148" spans="2:10" ht="15.75" x14ac:dyDescent="0.25">
      <c r="B148" s="400" t="s">
        <v>865</v>
      </c>
      <c r="C148" s="401" t="s">
        <v>866</v>
      </c>
      <c r="D148" s="398"/>
      <c r="E148" s="145"/>
      <c r="F148" s="399"/>
      <c r="G148" s="17"/>
      <c r="H148" s="33" t="str">
        <f t="shared" si="4"/>
        <v/>
      </c>
      <c r="I148" s="33" t="str">
        <f t="shared" si="5"/>
        <v/>
      </c>
      <c r="J148" s="17"/>
    </row>
    <row r="149" spans="2:10" ht="15.75" x14ac:dyDescent="0.25">
      <c r="B149" s="400" t="s">
        <v>867</v>
      </c>
      <c r="C149" s="401" t="s">
        <v>868</v>
      </c>
      <c r="D149" s="398"/>
      <c r="E149" s="145"/>
      <c r="F149" s="399"/>
      <c r="G149" s="17"/>
      <c r="H149" s="33" t="str">
        <f t="shared" si="4"/>
        <v/>
      </c>
      <c r="I149" s="33" t="str">
        <f t="shared" si="5"/>
        <v/>
      </c>
      <c r="J149" s="17"/>
    </row>
    <row r="150" spans="2:10" ht="15.75" x14ac:dyDescent="0.25">
      <c r="B150" s="400" t="s">
        <v>869</v>
      </c>
      <c r="C150" s="401" t="s">
        <v>870</v>
      </c>
      <c r="D150" s="398"/>
      <c r="E150" s="145"/>
      <c r="F150" s="399"/>
      <c r="G150" s="17"/>
      <c r="H150" s="33" t="str">
        <f t="shared" si="4"/>
        <v/>
      </c>
      <c r="I150" s="33" t="str">
        <f t="shared" si="5"/>
        <v/>
      </c>
      <c r="J150" s="17"/>
    </row>
    <row r="151" spans="2:10" ht="15.75" x14ac:dyDescent="0.25">
      <c r="B151" s="402" t="s">
        <v>871</v>
      </c>
      <c r="C151" s="401" t="s">
        <v>872</v>
      </c>
      <c r="D151" s="398"/>
      <c r="E151" s="145"/>
      <c r="F151" s="399"/>
      <c r="G151" s="17"/>
      <c r="H151" s="33" t="str">
        <f t="shared" si="4"/>
        <v/>
      </c>
      <c r="I151" s="33" t="str">
        <f t="shared" si="5"/>
        <v/>
      </c>
      <c r="J151" s="17"/>
    </row>
    <row r="152" spans="2:10" ht="20.25" customHeight="1" x14ac:dyDescent="0.25">
      <c r="B152" s="400" t="s">
        <v>873</v>
      </c>
      <c r="C152" s="401" t="s">
        <v>874</v>
      </c>
      <c r="D152" s="416"/>
      <c r="E152" s="410"/>
      <c r="F152" s="417"/>
      <c r="G152" s="17"/>
      <c r="H152" s="33" t="str">
        <f t="shared" si="4"/>
        <v/>
      </c>
      <c r="I152" s="33" t="str">
        <f t="shared" si="5"/>
        <v/>
      </c>
      <c r="J152" s="17"/>
    </row>
    <row r="153" spans="2:10" ht="29.25" x14ac:dyDescent="0.25">
      <c r="B153" s="406" t="s">
        <v>875</v>
      </c>
      <c r="C153" s="401" t="s">
        <v>876</v>
      </c>
      <c r="D153" s="398"/>
      <c r="E153" s="145"/>
      <c r="F153" s="399"/>
      <c r="G153" s="17"/>
      <c r="H153" s="33" t="str">
        <f t="shared" si="4"/>
        <v/>
      </c>
      <c r="I153" s="33" t="str">
        <f t="shared" si="5"/>
        <v/>
      </c>
      <c r="J153" s="17"/>
    </row>
    <row r="154" spans="2:10" ht="15.75" x14ac:dyDescent="0.25">
      <c r="B154" s="400" t="s">
        <v>877</v>
      </c>
      <c r="C154" s="401" t="s">
        <v>878</v>
      </c>
      <c r="D154" s="398"/>
      <c r="E154" s="145"/>
      <c r="F154" s="399"/>
      <c r="G154" s="17"/>
      <c r="H154" s="33" t="str">
        <f t="shared" si="4"/>
        <v/>
      </c>
      <c r="I154" s="33" t="str">
        <f t="shared" si="5"/>
        <v/>
      </c>
      <c r="J154" s="17"/>
    </row>
    <row r="155" spans="2:10" ht="15.75" x14ac:dyDescent="0.25">
      <c r="B155" s="400" t="s">
        <v>879</v>
      </c>
      <c r="C155" s="401" t="s">
        <v>880</v>
      </c>
      <c r="D155" s="398"/>
      <c r="E155" s="145"/>
      <c r="F155" s="399"/>
      <c r="G155" s="17"/>
      <c r="H155" s="33" t="str">
        <f t="shared" si="4"/>
        <v/>
      </c>
      <c r="I155" s="33" t="str">
        <f t="shared" si="5"/>
        <v/>
      </c>
      <c r="J155" s="17"/>
    </row>
    <row r="156" spans="2:10" ht="15.75" x14ac:dyDescent="0.25">
      <c r="B156" s="400" t="s">
        <v>881</v>
      </c>
      <c r="C156" s="401" t="s">
        <v>882</v>
      </c>
      <c r="D156" s="398"/>
      <c r="E156" s="145"/>
      <c r="F156" s="399"/>
      <c r="G156" s="17"/>
      <c r="H156" s="33" t="str">
        <f t="shared" si="4"/>
        <v/>
      </c>
      <c r="I156" s="33" t="str">
        <f t="shared" si="5"/>
        <v/>
      </c>
      <c r="J156" s="17"/>
    </row>
    <row r="157" spans="2:10" ht="15.75" x14ac:dyDescent="0.25">
      <c r="B157" s="402" t="s">
        <v>883</v>
      </c>
      <c r="C157" s="401" t="s">
        <v>884</v>
      </c>
      <c r="D157" s="409"/>
      <c r="E157" s="410"/>
      <c r="F157" s="411"/>
      <c r="G157" s="17"/>
      <c r="H157" s="33" t="str">
        <f t="shared" si="4"/>
        <v/>
      </c>
      <c r="I157" s="33" t="str">
        <f t="shared" si="5"/>
        <v/>
      </c>
      <c r="J157" s="17"/>
    </row>
    <row r="158" spans="2:10" ht="15.75" x14ac:dyDescent="0.25">
      <c r="B158" s="402" t="s">
        <v>885</v>
      </c>
      <c r="C158" s="401" t="s">
        <v>886</v>
      </c>
      <c r="D158" s="409"/>
      <c r="E158" s="410"/>
      <c r="F158" s="411"/>
      <c r="G158" s="17"/>
      <c r="H158" s="33" t="str">
        <f t="shared" si="4"/>
        <v/>
      </c>
      <c r="I158" s="33" t="str">
        <f t="shared" si="5"/>
        <v/>
      </c>
      <c r="J158" s="17"/>
    </row>
    <row r="159" spans="2:10" ht="15.75" x14ac:dyDescent="0.25">
      <c r="B159" s="400" t="s">
        <v>887</v>
      </c>
      <c r="C159" s="401" t="s">
        <v>888</v>
      </c>
      <c r="D159" s="398"/>
      <c r="E159" s="145"/>
      <c r="F159" s="399"/>
      <c r="G159" s="17"/>
      <c r="H159" s="33" t="str">
        <f t="shared" si="4"/>
        <v/>
      </c>
      <c r="I159" s="33" t="str">
        <f t="shared" si="5"/>
        <v/>
      </c>
      <c r="J159" s="17"/>
    </row>
    <row r="160" spans="2:10" ht="15.75" x14ac:dyDescent="0.25">
      <c r="B160" s="408" t="s">
        <v>889</v>
      </c>
      <c r="C160" s="397" t="s">
        <v>890</v>
      </c>
      <c r="D160" s="398"/>
      <c r="E160" s="145"/>
      <c r="F160" s="399"/>
      <c r="G160" s="17"/>
      <c r="H160" s="33" t="str">
        <f t="shared" si="4"/>
        <v/>
      </c>
      <c r="I160" s="33" t="str">
        <f t="shared" si="5"/>
        <v/>
      </c>
      <c r="J160" s="17"/>
    </row>
    <row r="161" spans="2:10" ht="15.75" x14ac:dyDescent="0.25">
      <c r="B161" s="407" t="s">
        <v>891</v>
      </c>
      <c r="C161" s="401" t="s">
        <v>892</v>
      </c>
      <c r="D161" s="398"/>
      <c r="E161" s="145"/>
      <c r="F161" s="399"/>
      <c r="G161" s="17"/>
      <c r="H161" s="33" t="str">
        <f t="shared" si="4"/>
        <v/>
      </c>
      <c r="I161" s="33" t="str">
        <f t="shared" si="5"/>
        <v/>
      </c>
      <c r="J161" s="17"/>
    </row>
    <row r="162" spans="2:10" ht="15.75" x14ac:dyDescent="0.25">
      <c r="B162" s="400" t="s">
        <v>893</v>
      </c>
      <c r="C162" s="401" t="s">
        <v>894</v>
      </c>
      <c r="D162" s="398"/>
      <c r="E162" s="145"/>
      <c r="F162" s="399"/>
      <c r="G162" s="17"/>
      <c r="H162" s="33" t="str">
        <f t="shared" si="4"/>
        <v/>
      </c>
      <c r="I162" s="33" t="str">
        <f t="shared" si="5"/>
        <v/>
      </c>
      <c r="J162" s="17"/>
    </row>
    <row r="163" spans="2:10" ht="15.75" x14ac:dyDescent="0.25">
      <c r="B163" s="402" t="s">
        <v>895</v>
      </c>
      <c r="C163" s="401" t="s">
        <v>896</v>
      </c>
      <c r="D163" s="398"/>
      <c r="E163" s="145"/>
      <c r="F163" s="399"/>
      <c r="G163" s="17"/>
      <c r="H163" s="33" t="str">
        <f t="shared" si="4"/>
        <v/>
      </c>
      <c r="I163" s="33" t="str">
        <f t="shared" si="5"/>
        <v/>
      </c>
      <c r="J163" s="17"/>
    </row>
    <row r="164" spans="2:10" ht="15.75" x14ac:dyDescent="0.25">
      <c r="B164" s="400" t="s">
        <v>897</v>
      </c>
      <c r="C164" s="401" t="s">
        <v>898</v>
      </c>
      <c r="D164" s="398"/>
      <c r="E164" s="145"/>
      <c r="F164" s="399"/>
      <c r="G164" s="17"/>
      <c r="H164" s="33" t="str">
        <f t="shared" si="4"/>
        <v/>
      </c>
      <c r="I164" s="33" t="str">
        <f t="shared" si="5"/>
        <v/>
      </c>
      <c r="J164" s="17"/>
    </row>
    <row r="165" spans="2:10" ht="15.75" x14ac:dyDescent="0.25">
      <c r="B165" s="400" t="s">
        <v>899</v>
      </c>
      <c r="C165" s="401" t="s">
        <v>900</v>
      </c>
      <c r="D165" s="398"/>
      <c r="E165" s="145"/>
      <c r="F165" s="399"/>
      <c r="G165" s="17"/>
      <c r="H165" s="33" t="str">
        <f t="shared" si="4"/>
        <v/>
      </c>
      <c r="I165" s="33" t="str">
        <f t="shared" si="5"/>
        <v/>
      </c>
      <c r="J165" s="17"/>
    </row>
    <row r="166" spans="2:10" ht="15.75" x14ac:dyDescent="0.25">
      <c r="B166" s="402" t="s">
        <v>901</v>
      </c>
      <c r="C166" s="401" t="s">
        <v>902</v>
      </c>
      <c r="D166" s="398"/>
      <c r="E166" s="145"/>
      <c r="F166" s="399"/>
      <c r="G166" s="17"/>
      <c r="H166" s="33" t="str">
        <f t="shared" si="4"/>
        <v/>
      </c>
      <c r="I166" s="33" t="str">
        <f t="shared" si="5"/>
        <v/>
      </c>
      <c r="J166" s="17"/>
    </row>
    <row r="167" spans="2:10" ht="33" customHeight="1" x14ac:dyDescent="0.25">
      <c r="B167" s="405" t="s">
        <v>903</v>
      </c>
      <c r="C167" s="397" t="s">
        <v>904</v>
      </c>
      <c r="D167" s="398"/>
      <c r="E167" s="145"/>
      <c r="F167" s="399"/>
      <c r="G167" s="17"/>
      <c r="H167" s="33" t="str">
        <f t="shared" si="4"/>
        <v/>
      </c>
      <c r="I167" s="33" t="str">
        <f t="shared" si="5"/>
        <v/>
      </c>
      <c r="J167" s="17"/>
    </row>
    <row r="168" spans="2:10" ht="15.75" x14ac:dyDescent="0.25">
      <c r="B168" s="400" t="s">
        <v>905</v>
      </c>
      <c r="C168" s="401" t="s">
        <v>906</v>
      </c>
      <c r="D168" s="398"/>
      <c r="E168" s="145"/>
      <c r="F168" s="399"/>
      <c r="G168" s="17"/>
      <c r="H168" s="33" t="str">
        <f t="shared" si="4"/>
        <v/>
      </c>
      <c r="I168" s="33" t="str">
        <f t="shared" si="5"/>
        <v/>
      </c>
      <c r="J168" s="17"/>
    </row>
    <row r="169" spans="2:10" ht="15.75" x14ac:dyDescent="0.25">
      <c r="B169" s="402" t="s">
        <v>907</v>
      </c>
      <c r="C169" s="401" t="s">
        <v>908</v>
      </c>
      <c r="D169" s="398"/>
      <c r="E169" s="145"/>
      <c r="F169" s="399"/>
      <c r="G169" s="17"/>
      <c r="H169" s="33" t="str">
        <f t="shared" si="4"/>
        <v/>
      </c>
      <c r="I169" s="33" t="str">
        <f t="shared" si="5"/>
        <v/>
      </c>
      <c r="J169" s="17"/>
    </row>
    <row r="170" spans="2:10" ht="15.75" x14ac:dyDescent="0.25">
      <c r="B170" s="400" t="s">
        <v>909</v>
      </c>
      <c r="C170" s="401" t="s">
        <v>910</v>
      </c>
      <c r="D170" s="398"/>
      <c r="E170" s="145"/>
      <c r="F170" s="399"/>
      <c r="G170" s="17"/>
      <c r="H170" s="33" t="str">
        <f t="shared" si="4"/>
        <v/>
      </c>
      <c r="I170" s="33" t="str">
        <f t="shared" si="5"/>
        <v/>
      </c>
      <c r="J170" s="17"/>
    </row>
    <row r="171" spans="2:10" ht="15.75" x14ac:dyDescent="0.25">
      <c r="B171" s="402" t="s">
        <v>911</v>
      </c>
      <c r="C171" s="401" t="s">
        <v>912</v>
      </c>
      <c r="D171" s="409"/>
      <c r="E171" s="410"/>
      <c r="F171" s="411"/>
      <c r="G171" s="17"/>
      <c r="H171" s="33" t="str">
        <f t="shared" si="4"/>
        <v/>
      </c>
      <c r="I171" s="33" t="str">
        <f t="shared" si="5"/>
        <v/>
      </c>
      <c r="J171" s="17"/>
    </row>
    <row r="172" spans="2:10" ht="15.75" x14ac:dyDescent="0.25">
      <c r="B172" s="402" t="s">
        <v>913</v>
      </c>
      <c r="C172" s="401" t="s">
        <v>914</v>
      </c>
      <c r="D172" s="398"/>
      <c r="E172" s="145"/>
      <c r="F172" s="399"/>
      <c r="G172" s="17"/>
      <c r="H172" s="33" t="str">
        <f t="shared" si="4"/>
        <v/>
      </c>
      <c r="I172" s="33" t="str">
        <f t="shared" si="5"/>
        <v/>
      </c>
      <c r="J172" s="17"/>
    </row>
    <row r="173" spans="2:10" ht="15.75" x14ac:dyDescent="0.25">
      <c r="B173" s="400" t="s">
        <v>915</v>
      </c>
      <c r="C173" s="401" t="s">
        <v>916</v>
      </c>
      <c r="D173" s="398"/>
      <c r="E173" s="145"/>
      <c r="F173" s="399"/>
      <c r="G173" s="17"/>
      <c r="H173" s="33" t="str">
        <f t="shared" si="4"/>
        <v/>
      </c>
      <c r="I173" s="33" t="str">
        <f t="shared" si="5"/>
        <v/>
      </c>
      <c r="J173" s="17"/>
    </row>
    <row r="174" spans="2:10" ht="15.75" x14ac:dyDescent="0.25">
      <c r="B174" s="415" t="s">
        <v>917</v>
      </c>
      <c r="C174" s="401" t="s">
        <v>918</v>
      </c>
      <c r="D174" s="409"/>
      <c r="E174" s="410"/>
      <c r="F174" s="411"/>
      <c r="G174" s="17"/>
      <c r="H174" s="33" t="str">
        <f t="shared" si="4"/>
        <v/>
      </c>
      <c r="I174" s="33" t="str">
        <f t="shared" si="5"/>
        <v/>
      </c>
      <c r="J174" s="17"/>
    </row>
    <row r="175" spans="2:10" ht="15.75" x14ac:dyDescent="0.25">
      <c r="B175" s="415" t="s">
        <v>919</v>
      </c>
      <c r="C175" s="401" t="s">
        <v>920</v>
      </c>
      <c r="D175" s="409"/>
      <c r="E175" s="410"/>
      <c r="F175" s="411"/>
      <c r="G175" s="17"/>
      <c r="H175" s="33" t="str">
        <f t="shared" si="4"/>
        <v/>
      </c>
      <c r="I175" s="33" t="str">
        <f t="shared" si="5"/>
        <v/>
      </c>
      <c r="J175" s="17"/>
    </row>
    <row r="176" spans="2:10" ht="15.75" x14ac:dyDescent="0.25">
      <c r="B176" s="407" t="s">
        <v>921</v>
      </c>
      <c r="C176" s="401" t="s">
        <v>922</v>
      </c>
      <c r="D176" s="398"/>
      <c r="E176" s="145"/>
      <c r="F176" s="399"/>
      <c r="G176" s="17"/>
      <c r="H176" s="33" t="str">
        <f t="shared" si="4"/>
        <v/>
      </c>
      <c r="I176" s="33" t="str">
        <f t="shared" si="5"/>
        <v/>
      </c>
      <c r="J176" s="17"/>
    </row>
    <row r="177" spans="2:10" ht="15.75" x14ac:dyDescent="0.25">
      <c r="B177" s="400" t="s">
        <v>923</v>
      </c>
      <c r="C177" s="401" t="s">
        <v>924</v>
      </c>
      <c r="D177" s="398"/>
      <c r="E177" s="145"/>
      <c r="F177" s="399"/>
      <c r="G177" s="17"/>
      <c r="H177" s="33" t="str">
        <f t="shared" si="4"/>
        <v/>
      </c>
      <c r="I177" s="33" t="str">
        <f t="shared" si="5"/>
        <v/>
      </c>
      <c r="J177" s="17"/>
    </row>
    <row r="178" spans="2:10" ht="15.75" x14ac:dyDescent="0.25">
      <c r="B178" s="402" t="s">
        <v>925</v>
      </c>
      <c r="C178" s="401" t="s">
        <v>926</v>
      </c>
      <c r="D178" s="398"/>
      <c r="E178" s="145"/>
      <c r="F178" s="399"/>
      <c r="G178" s="17"/>
      <c r="H178" s="33" t="str">
        <f t="shared" si="4"/>
        <v/>
      </c>
      <c r="I178" s="33" t="str">
        <f t="shared" si="5"/>
        <v/>
      </c>
      <c r="J178" s="17"/>
    </row>
    <row r="179" spans="2:10" ht="15.75" x14ac:dyDescent="0.25">
      <c r="B179" s="400" t="s">
        <v>927</v>
      </c>
      <c r="C179" s="401" t="s">
        <v>928</v>
      </c>
      <c r="D179" s="398"/>
      <c r="E179" s="145"/>
      <c r="F179" s="399"/>
      <c r="G179" s="17"/>
      <c r="H179" s="33" t="str">
        <f t="shared" si="4"/>
        <v/>
      </c>
      <c r="I179" s="33" t="str">
        <f t="shared" si="5"/>
        <v/>
      </c>
      <c r="J179" s="17"/>
    </row>
    <row r="180" spans="2:10" ht="15.75" x14ac:dyDescent="0.25">
      <c r="B180" s="407" t="s">
        <v>929</v>
      </c>
      <c r="C180" s="401" t="s">
        <v>930</v>
      </c>
      <c r="D180" s="409"/>
      <c r="E180" s="410"/>
      <c r="F180" s="411"/>
      <c r="G180" s="17"/>
      <c r="H180" s="33" t="str">
        <f t="shared" si="4"/>
        <v/>
      </c>
      <c r="I180" s="33" t="str">
        <f t="shared" si="5"/>
        <v/>
      </c>
      <c r="J180" s="17"/>
    </row>
    <row r="181" spans="2:10" ht="15.75" x14ac:dyDescent="0.25">
      <c r="B181" s="400" t="s">
        <v>931</v>
      </c>
      <c r="C181" s="401" t="s">
        <v>932</v>
      </c>
      <c r="D181" s="398"/>
      <c r="E181" s="145"/>
      <c r="F181" s="399"/>
      <c r="G181" s="17"/>
      <c r="H181" s="33" t="str">
        <f t="shared" si="4"/>
        <v/>
      </c>
      <c r="I181" s="33" t="str">
        <f t="shared" si="5"/>
        <v/>
      </c>
      <c r="J181" s="17"/>
    </row>
    <row r="182" spans="2:10" ht="15.75" x14ac:dyDescent="0.25">
      <c r="B182" s="402" t="s">
        <v>933</v>
      </c>
      <c r="C182" s="401" t="s">
        <v>934</v>
      </c>
      <c r="D182" s="398"/>
      <c r="E182" s="145"/>
      <c r="F182" s="399"/>
      <c r="G182" s="17"/>
      <c r="H182" s="33" t="str">
        <f t="shared" si="4"/>
        <v/>
      </c>
      <c r="I182" s="33" t="str">
        <f t="shared" si="5"/>
        <v/>
      </c>
      <c r="J182" s="17"/>
    </row>
    <row r="183" spans="2:10" ht="15.75" x14ac:dyDescent="0.25">
      <c r="B183" s="402" t="s">
        <v>935</v>
      </c>
      <c r="C183" s="401" t="s">
        <v>936</v>
      </c>
      <c r="D183" s="409"/>
      <c r="E183" s="410"/>
      <c r="F183" s="411"/>
      <c r="G183" s="17"/>
      <c r="H183" s="33" t="str">
        <f t="shared" si="4"/>
        <v/>
      </c>
      <c r="I183" s="33" t="str">
        <f t="shared" si="5"/>
        <v/>
      </c>
      <c r="J183" s="17"/>
    </row>
    <row r="184" spans="2:10" ht="15.75" x14ac:dyDescent="0.25">
      <c r="B184" s="400" t="s">
        <v>937</v>
      </c>
      <c r="C184" s="401" t="s">
        <v>938</v>
      </c>
      <c r="D184" s="398"/>
      <c r="E184" s="145"/>
      <c r="F184" s="399"/>
      <c r="G184" s="17"/>
      <c r="H184" s="33" t="str">
        <f t="shared" si="4"/>
        <v/>
      </c>
      <c r="I184" s="33" t="str">
        <f t="shared" si="5"/>
        <v/>
      </c>
      <c r="J184" s="17"/>
    </row>
    <row r="185" spans="2:10" ht="15.75" x14ac:dyDescent="0.25">
      <c r="B185" s="408" t="s">
        <v>939</v>
      </c>
      <c r="C185" s="397" t="s">
        <v>940</v>
      </c>
      <c r="D185" s="398"/>
      <c r="E185" s="145"/>
      <c r="F185" s="399"/>
      <c r="G185" s="17"/>
      <c r="H185" s="33" t="str">
        <f t="shared" si="4"/>
        <v/>
      </c>
      <c r="I185" s="33" t="str">
        <f t="shared" si="5"/>
        <v/>
      </c>
      <c r="J185" s="17"/>
    </row>
    <row r="186" spans="2:10" ht="15.75" x14ac:dyDescent="0.25">
      <c r="B186" s="400" t="s">
        <v>941</v>
      </c>
      <c r="C186" s="401" t="s">
        <v>942</v>
      </c>
      <c r="D186" s="398"/>
      <c r="E186" s="145"/>
      <c r="F186" s="399"/>
      <c r="G186" s="17"/>
      <c r="H186" s="33" t="str">
        <f t="shared" si="4"/>
        <v/>
      </c>
      <c r="I186" s="33" t="str">
        <f t="shared" si="5"/>
        <v/>
      </c>
      <c r="J186" s="17"/>
    </row>
    <row r="187" spans="2:10" ht="15.75" x14ac:dyDescent="0.25">
      <c r="B187" s="402" t="s">
        <v>943</v>
      </c>
      <c r="C187" s="401" t="s">
        <v>944</v>
      </c>
      <c r="D187" s="398"/>
      <c r="E187" s="145"/>
      <c r="F187" s="399"/>
      <c r="G187" s="17"/>
      <c r="H187" s="33" t="str">
        <f t="shared" si="4"/>
        <v/>
      </c>
      <c r="I187" s="33" t="str">
        <f t="shared" si="5"/>
        <v/>
      </c>
      <c r="J187" s="17"/>
    </row>
    <row r="188" spans="2:10" ht="15.75" x14ac:dyDescent="0.25">
      <c r="B188" s="420" t="s">
        <v>945</v>
      </c>
      <c r="C188" s="401" t="s">
        <v>946</v>
      </c>
      <c r="D188" s="398"/>
      <c r="E188" s="145"/>
      <c r="F188" s="399"/>
      <c r="G188" s="17"/>
      <c r="H188" s="33" t="str">
        <f t="shared" si="4"/>
        <v/>
      </c>
      <c r="I188" s="33" t="str">
        <f t="shared" si="5"/>
        <v/>
      </c>
      <c r="J188" s="17"/>
    </row>
    <row r="189" spans="2:10" ht="15.75" x14ac:dyDescent="0.25">
      <c r="B189" s="415" t="s">
        <v>947</v>
      </c>
      <c r="C189" s="401" t="s">
        <v>948</v>
      </c>
      <c r="D189" s="398"/>
      <c r="E189" s="145"/>
      <c r="F189" s="399"/>
      <c r="G189" s="17"/>
      <c r="H189" s="33" t="str">
        <f t="shared" si="4"/>
        <v/>
      </c>
      <c r="I189" s="33" t="str">
        <f t="shared" si="5"/>
        <v/>
      </c>
      <c r="J189" s="17"/>
    </row>
    <row r="190" spans="2:10" ht="15.75" x14ac:dyDescent="0.25">
      <c r="B190" s="420" t="s">
        <v>949</v>
      </c>
      <c r="C190" s="401" t="s">
        <v>950</v>
      </c>
      <c r="D190" s="398"/>
      <c r="E190" s="145"/>
      <c r="F190" s="399"/>
      <c r="G190" s="17"/>
      <c r="H190" s="33" t="str">
        <f t="shared" si="4"/>
        <v/>
      </c>
      <c r="I190" s="33" t="str">
        <f t="shared" si="5"/>
        <v/>
      </c>
      <c r="J190" s="17"/>
    </row>
    <row r="191" spans="2:10" ht="18" customHeight="1" x14ac:dyDescent="0.25">
      <c r="B191" s="421" t="s">
        <v>951</v>
      </c>
      <c r="C191" s="401" t="s">
        <v>952</v>
      </c>
      <c r="D191" s="398"/>
      <c r="E191" s="145"/>
      <c r="F191" s="399"/>
      <c r="G191" s="17"/>
      <c r="H191" s="33" t="str">
        <f t="shared" si="4"/>
        <v/>
      </c>
      <c r="I191" s="33" t="str">
        <f t="shared" si="5"/>
        <v/>
      </c>
      <c r="J191" s="17"/>
    </row>
    <row r="192" spans="2:10" ht="15.75" x14ac:dyDescent="0.25">
      <c r="B192" s="422" t="s">
        <v>953</v>
      </c>
      <c r="C192" s="401" t="s">
        <v>954</v>
      </c>
      <c r="D192" s="398"/>
      <c r="E192" s="145"/>
      <c r="F192" s="399"/>
      <c r="G192" s="17"/>
      <c r="H192" s="33" t="str">
        <f t="shared" si="4"/>
        <v/>
      </c>
      <c r="I192" s="33" t="str">
        <f t="shared" si="5"/>
        <v/>
      </c>
      <c r="J192" s="17"/>
    </row>
    <row r="193" spans="2:10" ht="21" customHeight="1" x14ac:dyDescent="0.25">
      <c r="B193" s="420" t="s">
        <v>955</v>
      </c>
      <c r="C193" s="401" t="s">
        <v>956</v>
      </c>
      <c r="D193" s="398"/>
      <c r="E193" s="145"/>
      <c r="F193" s="399"/>
      <c r="G193" s="17"/>
      <c r="H193" s="33" t="str">
        <f t="shared" si="4"/>
        <v/>
      </c>
      <c r="I193" s="33" t="str">
        <f t="shared" si="5"/>
        <v/>
      </c>
      <c r="J193" s="17"/>
    </row>
    <row r="194" spans="2:10" ht="15.75" x14ac:dyDescent="0.25">
      <c r="B194" s="402" t="s">
        <v>957</v>
      </c>
      <c r="C194" s="401" t="s">
        <v>958</v>
      </c>
      <c r="D194" s="398"/>
      <c r="E194" s="145"/>
      <c r="F194" s="399"/>
      <c r="G194" s="17"/>
      <c r="H194" s="33" t="str">
        <f t="shared" si="4"/>
        <v/>
      </c>
      <c r="I194" s="33" t="str">
        <f t="shared" si="5"/>
        <v/>
      </c>
      <c r="J194" s="17"/>
    </row>
    <row r="195" spans="2:10" ht="18.75" customHeight="1" x14ac:dyDescent="0.25">
      <c r="B195" s="402" t="s">
        <v>959</v>
      </c>
      <c r="C195" s="401" t="s">
        <v>960</v>
      </c>
      <c r="D195" s="398"/>
      <c r="E195" s="145"/>
      <c r="F195" s="399"/>
      <c r="G195" s="17"/>
      <c r="H195" s="33" t="str">
        <f t="shared" si="4"/>
        <v/>
      </c>
      <c r="I195" s="33" t="str">
        <f t="shared" si="5"/>
        <v/>
      </c>
      <c r="J195" s="17"/>
    </row>
    <row r="196" spans="2:10" ht="15.75" x14ac:dyDescent="0.25">
      <c r="B196" s="402" t="s">
        <v>961</v>
      </c>
      <c r="C196" s="401" t="s">
        <v>962</v>
      </c>
      <c r="D196" s="398"/>
      <c r="E196" s="145"/>
      <c r="F196" s="399"/>
      <c r="G196" s="17"/>
      <c r="H196" s="33" t="str">
        <f t="shared" si="4"/>
        <v/>
      </c>
      <c r="I196" s="33" t="str">
        <f t="shared" si="5"/>
        <v/>
      </c>
      <c r="J196" s="17"/>
    </row>
    <row r="197" spans="2:10" ht="15.75" x14ac:dyDescent="0.25">
      <c r="B197" s="402" t="s">
        <v>963</v>
      </c>
      <c r="C197" s="401" t="s">
        <v>964</v>
      </c>
      <c r="D197" s="398"/>
      <c r="E197" s="145"/>
      <c r="F197" s="399"/>
      <c r="G197" s="17"/>
      <c r="H197" s="33" t="str">
        <f t="shared" si="4"/>
        <v/>
      </c>
      <c r="I197" s="33" t="str">
        <f t="shared" si="5"/>
        <v/>
      </c>
      <c r="J197" s="17"/>
    </row>
    <row r="198" spans="2:10" ht="15.75" x14ac:dyDescent="0.25">
      <c r="B198" s="402" t="s">
        <v>965</v>
      </c>
      <c r="C198" s="401" t="s">
        <v>966</v>
      </c>
      <c r="D198" s="398"/>
      <c r="E198" s="145"/>
      <c r="F198" s="399"/>
      <c r="G198" s="17"/>
      <c r="H198" s="33" t="str">
        <f t="shared" si="4"/>
        <v/>
      </c>
      <c r="I198" s="33" t="str">
        <f t="shared" si="5"/>
        <v/>
      </c>
      <c r="J198" s="17"/>
    </row>
    <row r="199" spans="2:10" ht="15.75" x14ac:dyDescent="0.25">
      <c r="B199" s="400" t="s">
        <v>967</v>
      </c>
      <c r="C199" s="401" t="s">
        <v>968</v>
      </c>
      <c r="D199" s="409"/>
      <c r="E199" s="410"/>
      <c r="F199" s="411"/>
      <c r="G199" s="17"/>
      <c r="H199" s="33" t="str">
        <f t="shared" si="4"/>
        <v/>
      </c>
      <c r="I199" s="33" t="str">
        <f t="shared" si="5"/>
        <v/>
      </c>
      <c r="J199" s="17"/>
    </row>
    <row r="200" spans="2:10" ht="15.75" x14ac:dyDescent="0.25">
      <c r="B200" s="400" t="s">
        <v>969</v>
      </c>
      <c r="C200" s="401" t="s">
        <v>970</v>
      </c>
      <c r="D200" s="398"/>
      <c r="E200" s="145"/>
      <c r="F200" s="399"/>
      <c r="G200" s="17"/>
      <c r="H200" s="33" t="str">
        <f t="shared" si="4"/>
        <v/>
      </c>
      <c r="I200" s="33" t="str">
        <f t="shared" si="5"/>
        <v/>
      </c>
      <c r="J200" s="17"/>
    </row>
    <row r="201" spans="2:10" ht="15.75" x14ac:dyDescent="0.25">
      <c r="B201" s="400" t="s">
        <v>971</v>
      </c>
      <c r="C201" s="401" t="s">
        <v>972</v>
      </c>
      <c r="D201" s="398"/>
      <c r="E201" s="145"/>
      <c r="F201" s="399"/>
      <c r="G201" s="17"/>
      <c r="H201" s="33" t="str">
        <f t="shared" si="4"/>
        <v/>
      </c>
      <c r="I201" s="33" t="str">
        <f t="shared" si="5"/>
        <v/>
      </c>
      <c r="J201" s="17"/>
    </row>
    <row r="202" spans="2:10" ht="15.75" x14ac:dyDescent="0.25">
      <c r="B202" s="400" t="s">
        <v>973</v>
      </c>
      <c r="C202" s="401" t="s">
        <v>974</v>
      </c>
      <c r="D202" s="398"/>
      <c r="E202" s="145"/>
      <c r="F202" s="399"/>
      <c r="G202" s="17"/>
      <c r="H202" s="33" t="str">
        <f t="shared" si="4"/>
        <v/>
      </c>
      <c r="I202" s="33" t="str">
        <f t="shared" si="5"/>
        <v/>
      </c>
      <c r="J202" s="17"/>
    </row>
    <row r="203" spans="2:10" ht="15.75" x14ac:dyDescent="0.25">
      <c r="B203" s="407" t="s">
        <v>975</v>
      </c>
      <c r="C203" s="401" t="s">
        <v>976</v>
      </c>
      <c r="D203" s="398"/>
      <c r="E203" s="145"/>
      <c r="F203" s="399"/>
      <c r="G203" s="17"/>
      <c r="H203" s="33" t="str">
        <f t="shared" ref="H203:H261" si="6">IF(D203&lt;E203,"грешка","")</f>
        <v/>
      </c>
      <c r="I203" s="33" t="str">
        <f t="shared" ref="I203:I261" si="7">IF(D203&lt;F203,"грешка","")</f>
        <v/>
      </c>
      <c r="J203" s="17"/>
    </row>
    <row r="204" spans="2:10" ht="15.75" x14ac:dyDescent="0.25">
      <c r="B204" s="407" t="s">
        <v>977</v>
      </c>
      <c r="C204" s="401" t="s">
        <v>978</v>
      </c>
      <c r="D204" s="409"/>
      <c r="E204" s="410"/>
      <c r="F204" s="411"/>
      <c r="G204" s="17"/>
      <c r="H204" s="33" t="str">
        <f t="shared" si="6"/>
        <v/>
      </c>
      <c r="I204" s="33" t="str">
        <f t="shared" si="7"/>
        <v/>
      </c>
      <c r="J204" s="17"/>
    </row>
    <row r="205" spans="2:10" ht="15.75" x14ac:dyDescent="0.25">
      <c r="B205" s="407" t="s">
        <v>979</v>
      </c>
      <c r="C205" s="401" t="s">
        <v>980</v>
      </c>
      <c r="D205" s="398"/>
      <c r="E205" s="145"/>
      <c r="F205" s="399"/>
      <c r="G205" s="17"/>
      <c r="H205" s="33" t="str">
        <f t="shared" si="6"/>
        <v/>
      </c>
      <c r="I205" s="33" t="str">
        <f t="shared" si="7"/>
        <v/>
      </c>
      <c r="J205" s="17"/>
    </row>
    <row r="206" spans="2:10" ht="15.75" x14ac:dyDescent="0.25">
      <c r="B206" s="408" t="s">
        <v>981</v>
      </c>
      <c r="C206" s="397" t="s">
        <v>982</v>
      </c>
      <c r="D206" s="398"/>
      <c r="E206" s="410"/>
      <c r="F206" s="399"/>
      <c r="G206" s="17"/>
      <c r="H206" s="33" t="str">
        <f t="shared" si="6"/>
        <v/>
      </c>
      <c r="I206" s="33" t="str">
        <f t="shared" si="7"/>
        <v/>
      </c>
      <c r="J206" s="17"/>
    </row>
    <row r="207" spans="2:10" ht="21" customHeight="1" x14ac:dyDescent="0.25">
      <c r="B207" s="400" t="s">
        <v>983</v>
      </c>
      <c r="C207" s="401" t="s">
        <v>984</v>
      </c>
      <c r="D207" s="398"/>
      <c r="E207" s="410"/>
      <c r="F207" s="399"/>
      <c r="G207" s="17"/>
      <c r="H207" s="33" t="str">
        <f t="shared" si="6"/>
        <v/>
      </c>
      <c r="I207" s="33" t="str">
        <f t="shared" si="7"/>
        <v/>
      </c>
      <c r="J207" s="17"/>
    </row>
    <row r="208" spans="2:10" ht="29.25" x14ac:dyDescent="0.25">
      <c r="B208" s="419" t="s">
        <v>985</v>
      </c>
      <c r="C208" s="401" t="s">
        <v>986</v>
      </c>
      <c r="D208" s="398"/>
      <c r="E208" s="410"/>
      <c r="F208" s="146"/>
      <c r="G208" s="17"/>
      <c r="H208" s="33" t="str">
        <f t="shared" si="6"/>
        <v/>
      </c>
      <c r="I208" s="33" t="str">
        <f t="shared" si="7"/>
        <v/>
      </c>
      <c r="J208" s="17"/>
    </row>
    <row r="209" spans="2:10" ht="44.25" customHeight="1" x14ac:dyDescent="0.25">
      <c r="B209" s="406" t="s">
        <v>987</v>
      </c>
      <c r="C209" s="401" t="s">
        <v>988</v>
      </c>
      <c r="D209" s="398"/>
      <c r="E209" s="410"/>
      <c r="F209" s="146"/>
      <c r="G209" s="17"/>
      <c r="H209" s="33" t="str">
        <f t="shared" si="6"/>
        <v/>
      </c>
      <c r="I209" s="33" t="str">
        <f t="shared" si="7"/>
        <v/>
      </c>
      <c r="J209" s="17"/>
    </row>
    <row r="210" spans="2:10" ht="15.75" x14ac:dyDescent="0.25">
      <c r="B210" s="402" t="s">
        <v>989</v>
      </c>
      <c r="C210" s="401" t="s">
        <v>990</v>
      </c>
      <c r="D210" s="398"/>
      <c r="E210" s="410"/>
      <c r="F210" s="146"/>
      <c r="G210" s="17"/>
      <c r="H210" s="33" t="str">
        <f t="shared" si="6"/>
        <v/>
      </c>
      <c r="I210" s="33" t="str">
        <f t="shared" si="7"/>
        <v/>
      </c>
      <c r="J210" s="17"/>
    </row>
    <row r="211" spans="2:10" ht="29.25" x14ac:dyDescent="0.25">
      <c r="B211" s="406" t="s">
        <v>991</v>
      </c>
      <c r="C211" s="401" t="s">
        <v>992</v>
      </c>
      <c r="D211" s="398"/>
      <c r="E211" s="410"/>
      <c r="F211" s="146"/>
      <c r="G211" s="17"/>
      <c r="H211" s="33" t="str">
        <f t="shared" si="6"/>
        <v/>
      </c>
      <c r="I211" s="33" t="str">
        <f t="shared" si="7"/>
        <v/>
      </c>
      <c r="J211" s="17"/>
    </row>
    <row r="212" spans="2:10" ht="15.75" x14ac:dyDescent="0.25">
      <c r="B212" s="415" t="s">
        <v>993</v>
      </c>
      <c r="C212" s="401" t="s">
        <v>994</v>
      </c>
      <c r="D212" s="398"/>
      <c r="E212" s="410"/>
      <c r="F212" s="146"/>
      <c r="G212" s="17"/>
      <c r="H212" s="33" t="str">
        <f t="shared" si="6"/>
        <v/>
      </c>
      <c r="I212" s="33" t="str">
        <f t="shared" si="7"/>
        <v/>
      </c>
      <c r="J212" s="17"/>
    </row>
    <row r="213" spans="2:10" ht="43.5" x14ac:dyDescent="0.25">
      <c r="B213" s="406" t="s">
        <v>995</v>
      </c>
      <c r="C213" s="401" t="s">
        <v>996</v>
      </c>
      <c r="D213" s="398"/>
      <c r="E213" s="410"/>
      <c r="F213" s="146"/>
      <c r="G213" s="17"/>
      <c r="H213" s="33" t="str">
        <f t="shared" si="6"/>
        <v/>
      </c>
      <c r="I213" s="33" t="str">
        <f t="shared" si="7"/>
        <v/>
      </c>
      <c r="J213" s="17"/>
    </row>
    <row r="214" spans="2:10" ht="29.25" x14ac:dyDescent="0.25">
      <c r="B214" s="419" t="s">
        <v>997</v>
      </c>
      <c r="C214" s="401" t="s">
        <v>998</v>
      </c>
      <c r="D214" s="398"/>
      <c r="E214" s="410"/>
      <c r="F214" s="146"/>
      <c r="G214" s="17"/>
      <c r="H214" s="33" t="str">
        <f t="shared" si="6"/>
        <v/>
      </c>
      <c r="I214" s="33" t="str">
        <f t="shared" si="7"/>
        <v/>
      </c>
      <c r="J214" s="17"/>
    </row>
    <row r="215" spans="2:10" ht="29.25" x14ac:dyDescent="0.25">
      <c r="B215" s="406" t="s">
        <v>999</v>
      </c>
      <c r="C215" s="401" t="s">
        <v>1000</v>
      </c>
      <c r="D215" s="398"/>
      <c r="E215" s="410"/>
      <c r="F215" s="146"/>
      <c r="G215" s="17"/>
      <c r="H215" s="33" t="str">
        <f t="shared" si="6"/>
        <v/>
      </c>
      <c r="I215" s="33" t="str">
        <f t="shared" si="7"/>
        <v/>
      </c>
      <c r="J215" s="17"/>
    </row>
    <row r="216" spans="2:10" ht="30" x14ac:dyDescent="0.25">
      <c r="B216" s="405" t="s">
        <v>1001</v>
      </c>
      <c r="C216" s="397" t="s">
        <v>1002</v>
      </c>
      <c r="D216" s="398"/>
      <c r="E216" s="145"/>
      <c r="F216" s="399"/>
      <c r="G216" s="17"/>
      <c r="H216" s="33" t="str">
        <f t="shared" si="6"/>
        <v/>
      </c>
      <c r="I216" s="33" t="str">
        <f t="shared" si="7"/>
        <v/>
      </c>
      <c r="J216" s="17"/>
    </row>
    <row r="217" spans="2:10" ht="43.5" x14ac:dyDescent="0.25">
      <c r="B217" s="406" t="s">
        <v>1003</v>
      </c>
      <c r="C217" s="401" t="s">
        <v>1004</v>
      </c>
      <c r="D217" s="398"/>
      <c r="E217" s="145"/>
      <c r="F217" s="399"/>
      <c r="G217" s="17"/>
      <c r="H217" s="33" t="str">
        <f t="shared" si="6"/>
        <v/>
      </c>
      <c r="I217" s="33" t="str">
        <f t="shared" si="7"/>
        <v/>
      </c>
      <c r="J217" s="17"/>
    </row>
    <row r="218" spans="2:10" ht="43.5" x14ac:dyDescent="0.25">
      <c r="B218" s="406" t="s">
        <v>1005</v>
      </c>
      <c r="C218" s="401" t="s">
        <v>1006</v>
      </c>
      <c r="D218" s="398"/>
      <c r="E218" s="145"/>
      <c r="F218" s="399"/>
      <c r="G218" s="17"/>
      <c r="H218" s="33" t="str">
        <f t="shared" si="6"/>
        <v/>
      </c>
      <c r="I218" s="33" t="str">
        <f t="shared" si="7"/>
        <v/>
      </c>
      <c r="J218" s="17"/>
    </row>
    <row r="219" spans="2:10" ht="15.75" x14ac:dyDescent="0.25">
      <c r="B219" s="400" t="s">
        <v>1007</v>
      </c>
      <c r="C219" s="401" t="s">
        <v>1008</v>
      </c>
      <c r="D219" s="398"/>
      <c r="E219" s="145"/>
      <c r="F219" s="399"/>
      <c r="G219" s="17"/>
      <c r="H219" s="33" t="str">
        <f t="shared" si="6"/>
        <v/>
      </c>
      <c r="I219" s="33" t="str">
        <f t="shared" si="7"/>
        <v/>
      </c>
      <c r="J219" s="17"/>
    </row>
    <row r="220" spans="2:10" ht="29.25" x14ac:dyDescent="0.25">
      <c r="B220" s="406" t="s">
        <v>1009</v>
      </c>
      <c r="C220" s="401" t="s">
        <v>1010</v>
      </c>
      <c r="D220" s="398"/>
      <c r="E220" s="145"/>
      <c r="F220" s="399"/>
      <c r="G220" s="17"/>
      <c r="H220" s="33" t="str">
        <f t="shared" si="6"/>
        <v/>
      </c>
      <c r="I220" s="33" t="str">
        <f t="shared" si="7"/>
        <v/>
      </c>
      <c r="J220" s="17"/>
    </row>
    <row r="221" spans="2:10" ht="30.75" customHeight="1" x14ac:dyDescent="0.25">
      <c r="B221" s="406" t="s">
        <v>1011</v>
      </c>
      <c r="C221" s="401" t="s">
        <v>1012</v>
      </c>
      <c r="D221" s="398"/>
      <c r="E221" s="145"/>
      <c r="F221" s="399"/>
      <c r="G221" s="17"/>
      <c r="H221" s="33" t="str">
        <f t="shared" si="6"/>
        <v/>
      </c>
      <c r="I221" s="33" t="str">
        <f t="shared" si="7"/>
        <v/>
      </c>
      <c r="J221" s="17"/>
    </row>
    <row r="222" spans="2:10" ht="15.75" x14ac:dyDescent="0.25">
      <c r="B222" s="402" t="s">
        <v>1013</v>
      </c>
      <c r="C222" s="401" t="s">
        <v>1014</v>
      </c>
      <c r="D222" s="398"/>
      <c r="E222" s="145"/>
      <c r="F222" s="399"/>
      <c r="G222" s="17"/>
      <c r="H222" s="33" t="str">
        <f t="shared" si="6"/>
        <v/>
      </c>
      <c r="I222" s="33" t="str">
        <f t="shared" si="7"/>
        <v/>
      </c>
      <c r="J222" s="17"/>
    </row>
    <row r="223" spans="2:10" ht="29.25" x14ac:dyDescent="0.25">
      <c r="B223" s="406" t="s">
        <v>1015</v>
      </c>
      <c r="C223" s="401" t="s">
        <v>1016</v>
      </c>
      <c r="D223" s="398"/>
      <c r="E223" s="145"/>
      <c r="F223" s="399"/>
      <c r="G223" s="17"/>
      <c r="H223" s="33" t="str">
        <f t="shared" si="6"/>
        <v/>
      </c>
      <c r="I223" s="33" t="str">
        <f t="shared" si="7"/>
        <v/>
      </c>
      <c r="J223" s="17"/>
    </row>
    <row r="224" spans="2:10" ht="15.75" x14ac:dyDescent="0.25">
      <c r="B224" s="407" t="s">
        <v>1017</v>
      </c>
      <c r="C224" s="401" t="s">
        <v>1018</v>
      </c>
      <c r="D224" s="398"/>
      <c r="E224" s="145"/>
      <c r="F224" s="399"/>
      <c r="G224" s="17"/>
      <c r="H224" s="33" t="str">
        <f t="shared" si="6"/>
        <v/>
      </c>
      <c r="I224" s="33" t="str">
        <f t="shared" si="7"/>
        <v/>
      </c>
      <c r="J224" s="17"/>
    </row>
    <row r="225" spans="2:10" ht="15.75" x14ac:dyDescent="0.25">
      <c r="B225" s="407" t="s">
        <v>1019</v>
      </c>
      <c r="C225" s="401" t="s">
        <v>1020</v>
      </c>
      <c r="D225" s="398"/>
      <c r="E225" s="145"/>
      <c r="F225" s="399"/>
      <c r="G225" s="17"/>
      <c r="H225" s="33" t="str">
        <f t="shared" si="6"/>
        <v/>
      </c>
      <c r="I225" s="33" t="str">
        <f t="shared" si="7"/>
        <v/>
      </c>
      <c r="J225" s="17"/>
    </row>
    <row r="226" spans="2:10" ht="30" x14ac:dyDescent="0.25">
      <c r="B226" s="405" t="s">
        <v>1021</v>
      </c>
      <c r="C226" s="397" t="s">
        <v>1022</v>
      </c>
      <c r="D226" s="398"/>
      <c r="E226" s="145"/>
      <c r="F226" s="399"/>
      <c r="G226" s="17"/>
      <c r="H226" s="33" t="str">
        <f t="shared" si="6"/>
        <v/>
      </c>
      <c r="I226" s="33" t="str">
        <f t="shared" si="7"/>
        <v/>
      </c>
      <c r="J226" s="17"/>
    </row>
    <row r="227" spans="2:10" ht="15.75" x14ac:dyDescent="0.25">
      <c r="B227" s="407" t="s">
        <v>1023</v>
      </c>
      <c r="C227" s="401" t="s">
        <v>1024</v>
      </c>
      <c r="D227" s="398"/>
      <c r="E227" s="145"/>
      <c r="F227" s="399"/>
      <c r="G227" s="17"/>
      <c r="H227" s="33" t="str">
        <f t="shared" si="6"/>
        <v/>
      </c>
      <c r="I227" s="33" t="str">
        <f t="shared" si="7"/>
        <v/>
      </c>
      <c r="J227" s="17"/>
    </row>
    <row r="228" spans="2:10" ht="29.25" x14ac:dyDescent="0.25">
      <c r="B228" s="400" t="s">
        <v>1025</v>
      </c>
      <c r="C228" s="401" t="s">
        <v>1026</v>
      </c>
      <c r="D228" s="398"/>
      <c r="E228" s="145"/>
      <c r="F228" s="399"/>
      <c r="G228" s="17"/>
      <c r="H228" s="33" t="str">
        <f t="shared" si="6"/>
        <v/>
      </c>
      <c r="I228" s="33" t="str">
        <f t="shared" si="7"/>
        <v/>
      </c>
      <c r="J228" s="17"/>
    </row>
    <row r="229" spans="2:10" ht="34.5" customHeight="1" x14ac:dyDescent="0.25">
      <c r="B229" s="406" t="s">
        <v>1027</v>
      </c>
      <c r="C229" s="401" t="s">
        <v>1028</v>
      </c>
      <c r="D229" s="398"/>
      <c r="E229" s="145"/>
      <c r="F229" s="399"/>
      <c r="G229" s="17"/>
      <c r="H229" s="33" t="str">
        <f t="shared" si="6"/>
        <v/>
      </c>
      <c r="I229" s="33" t="str">
        <f t="shared" si="7"/>
        <v/>
      </c>
      <c r="J229" s="17"/>
    </row>
    <row r="230" spans="2:10" ht="29.25" x14ac:dyDescent="0.25">
      <c r="B230" s="400" t="s">
        <v>1029</v>
      </c>
      <c r="C230" s="401" t="s">
        <v>1030</v>
      </c>
      <c r="D230" s="398"/>
      <c r="E230" s="145"/>
      <c r="F230" s="399"/>
      <c r="G230" s="17"/>
      <c r="H230" s="33" t="str">
        <f t="shared" si="6"/>
        <v/>
      </c>
      <c r="I230" s="33" t="str">
        <f t="shared" si="7"/>
        <v/>
      </c>
      <c r="J230" s="17"/>
    </row>
    <row r="231" spans="2:10" ht="15.75" x14ac:dyDescent="0.25">
      <c r="B231" s="407" t="s">
        <v>1031</v>
      </c>
      <c r="C231" s="401" t="s">
        <v>1032</v>
      </c>
      <c r="D231" s="398"/>
      <c r="E231" s="145"/>
      <c r="F231" s="399"/>
      <c r="G231" s="17"/>
      <c r="H231" s="33" t="str">
        <f t="shared" si="6"/>
        <v/>
      </c>
      <c r="I231" s="33" t="str">
        <f t="shared" si="7"/>
        <v/>
      </c>
      <c r="J231" s="17"/>
    </row>
    <row r="232" spans="2:10" ht="15.75" x14ac:dyDescent="0.25">
      <c r="B232" s="400" t="s">
        <v>1033</v>
      </c>
      <c r="C232" s="401" t="s">
        <v>1034</v>
      </c>
      <c r="D232" s="398"/>
      <c r="E232" s="145"/>
      <c r="F232" s="399"/>
      <c r="G232" s="17"/>
      <c r="H232" s="33" t="str">
        <f t="shared" si="6"/>
        <v/>
      </c>
      <c r="I232" s="33" t="str">
        <f t="shared" si="7"/>
        <v/>
      </c>
      <c r="J232" s="17"/>
    </row>
    <row r="233" spans="2:10" ht="29.25" x14ac:dyDescent="0.25">
      <c r="B233" s="406" t="s">
        <v>1035</v>
      </c>
      <c r="C233" s="401" t="s">
        <v>1036</v>
      </c>
      <c r="D233" s="398"/>
      <c r="E233" s="145"/>
      <c r="F233" s="399"/>
      <c r="G233" s="17"/>
      <c r="H233" s="33" t="str">
        <f t="shared" si="6"/>
        <v/>
      </c>
      <c r="I233" s="33" t="str">
        <f t="shared" si="7"/>
        <v/>
      </c>
      <c r="J233" s="17"/>
    </row>
    <row r="234" spans="2:10" ht="15.75" x14ac:dyDescent="0.25">
      <c r="B234" s="402" t="s">
        <v>1037</v>
      </c>
      <c r="C234" s="401" t="s">
        <v>1038</v>
      </c>
      <c r="D234" s="398"/>
      <c r="E234" s="145"/>
      <c r="F234" s="399"/>
      <c r="G234" s="17"/>
      <c r="H234" s="33" t="str">
        <f t="shared" si="6"/>
        <v/>
      </c>
      <c r="I234" s="33" t="str">
        <f t="shared" si="7"/>
        <v/>
      </c>
      <c r="J234" s="17"/>
    </row>
    <row r="235" spans="2:10" ht="15.75" x14ac:dyDescent="0.25">
      <c r="B235" s="402" t="s">
        <v>1039</v>
      </c>
      <c r="C235" s="401" t="s">
        <v>1040</v>
      </c>
      <c r="D235" s="398"/>
      <c r="E235" s="145"/>
      <c r="F235" s="399"/>
      <c r="G235" s="17"/>
      <c r="H235" s="33" t="str">
        <f t="shared" si="6"/>
        <v/>
      </c>
      <c r="I235" s="33" t="str">
        <f t="shared" si="7"/>
        <v/>
      </c>
      <c r="J235" s="17"/>
    </row>
    <row r="236" spans="2:10" ht="15.75" x14ac:dyDescent="0.25">
      <c r="B236" s="400" t="s">
        <v>1041</v>
      </c>
      <c r="C236" s="401" t="s">
        <v>1042</v>
      </c>
      <c r="D236" s="398"/>
      <c r="E236" s="145"/>
      <c r="F236" s="399"/>
      <c r="G236" s="17"/>
      <c r="H236" s="33" t="str">
        <f t="shared" si="6"/>
        <v/>
      </c>
      <c r="I236" s="33" t="str">
        <f t="shared" si="7"/>
        <v/>
      </c>
      <c r="J236" s="17"/>
    </row>
    <row r="237" spans="2:10" ht="43.5" customHeight="1" x14ac:dyDescent="0.25">
      <c r="B237" s="405" t="s">
        <v>1043</v>
      </c>
      <c r="C237" s="397" t="s">
        <v>1044</v>
      </c>
      <c r="D237" s="398"/>
      <c r="E237" s="145"/>
      <c r="F237" s="399"/>
      <c r="G237" s="17"/>
      <c r="H237" s="33" t="str">
        <f t="shared" si="6"/>
        <v/>
      </c>
      <c r="I237" s="33" t="str">
        <f t="shared" si="7"/>
        <v/>
      </c>
      <c r="J237" s="17"/>
    </row>
    <row r="238" spans="2:10" ht="15.75" x14ac:dyDescent="0.25">
      <c r="B238" s="400" t="s">
        <v>1045</v>
      </c>
      <c r="C238" s="401" t="s">
        <v>1046</v>
      </c>
      <c r="D238" s="398"/>
      <c r="E238" s="145"/>
      <c r="F238" s="399"/>
      <c r="G238" s="17"/>
      <c r="H238" s="33" t="str">
        <f t="shared" si="6"/>
        <v/>
      </c>
      <c r="I238" s="33" t="str">
        <f t="shared" si="7"/>
        <v/>
      </c>
      <c r="J238" s="17"/>
    </row>
    <row r="239" spans="2:10" ht="15.75" x14ac:dyDescent="0.25">
      <c r="B239" s="400" t="s">
        <v>1047</v>
      </c>
      <c r="C239" s="401" t="s">
        <v>1048</v>
      </c>
      <c r="D239" s="398"/>
      <c r="E239" s="145"/>
      <c r="F239" s="399"/>
      <c r="G239" s="17"/>
      <c r="H239" s="33" t="str">
        <f t="shared" si="6"/>
        <v/>
      </c>
      <c r="I239" s="33" t="str">
        <f t="shared" si="7"/>
        <v/>
      </c>
      <c r="J239" s="17"/>
    </row>
    <row r="240" spans="2:10" ht="15.75" x14ac:dyDescent="0.25">
      <c r="B240" s="400" t="s">
        <v>1049</v>
      </c>
      <c r="C240" s="401" t="s">
        <v>1050</v>
      </c>
      <c r="D240" s="398"/>
      <c r="E240" s="145"/>
      <c r="F240" s="399"/>
      <c r="G240" s="17"/>
      <c r="H240" s="33" t="str">
        <f t="shared" si="6"/>
        <v/>
      </c>
      <c r="I240" s="33" t="str">
        <f t="shared" si="7"/>
        <v/>
      </c>
      <c r="J240" s="17"/>
    </row>
    <row r="241" spans="2:10" ht="15.75" x14ac:dyDescent="0.25">
      <c r="B241" s="400" t="s">
        <v>1051</v>
      </c>
      <c r="C241" s="401" t="s">
        <v>1052</v>
      </c>
      <c r="D241" s="398"/>
      <c r="E241" s="145"/>
      <c r="F241" s="399"/>
      <c r="G241" s="17"/>
      <c r="H241" s="33" t="str">
        <f t="shared" si="6"/>
        <v/>
      </c>
      <c r="I241" s="33" t="str">
        <f t="shared" si="7"/>
        <v/>
      </c>
      <c r="J241" s="17"/>
    </row>
    <row r="242" spans="2:10" ht="43.5" x14ac:dyDescent="0.25">
      <c r="B242" s="406" t="s">
        <v>1053</v>
      </c>
      <c r="C242" s="401" t="s">
        <v>1054</v>
      </c>
      <c r="D242" s="398"/>
      <c r="E242" s="145"/>
      <c r="F242" s="399"/>
      <c r="G242" s="17"/>
      <c r="H242" s="33" t="str">
        <f t="shared" si="6"/>
        <v/>
      </c>
      <c r="I242" s="33" t="str">
        <f t="shared" si="7"/>
        <v/>
      </c>
      <c r="J242" s="17"/>
    </row>
    <row r="243" spans="2:10" ht="29.25" customHeight="1" x14ac:dyDescent="0.25">
      <c r="B243" s="405" t="s">
        <v>1055</v>
      </c>
      <c r="C243" s="397" t="s">
        <v>1056</v>
      </c>
      <c r="D243" s="398"/>
      <c r="E243" s="145"/>
      <c r="F243" s="399"/>
      <c r="G243" s="17"/>
      <c r="H243" s="33" t="str">
        <f t="shared" si="6"/>
        <v/>
      </c>
      <c r="I243" s="33" t="str">
        <f t="shared" si="7"/>
        <v/>
      </c>
      <c r="J243" s="17"/>
    </row>
    <row r="244" spans="2:10" ht="15.75" x14ac:dyDescent="0.25">
      <c r="B244" s="400" t="s">
        <v>1057</v>
      </c>
      <c r="C244" s="401" t="s">
        <v>1058</v>
      </c>
      <c r="D244" s="398"/>
      <c r="E244" s="145"/>
      <c r="F244" s="399"/>
      <c r="G244" s="17"/>
      <c r="H244" s="33" t="str">
        <f t="shared" si="6"/>
        <v/>
      </c>
      <c r="I244" s="33" t="str">
        <f t="shared" si="7"/>
        <v/>
      </c>
      <c r="J244" s="17"/>
    </row>
    <row r="245" spans="2:10" ht="15.75" x14ac:dyDescent="0.25">
      <c r="B245" s="402" t="s">
        <v>1059</v>
      </c>
      <c r="C245" s="401" t="s">
        <v>1060</v>
      </c>
      <c r="D245" s="398"/>
      <c r="E245" s="145"/>
      <c r="F245" s="399"/>
      <c r="G245" s="17"/>
      <c r="H245" s="33" t="str">
        <f t="shared" si="6"/>
        <v/>
      </c>
      <c r="I245" s="33" t="str">
        <f t="shared" si="7"/>
        <v/>
      </c>
      <c r="J245" s="17"/>
    </row>
    <row r="246" spans="2:10" ht="15.75" x14ac:dyDescent="0.25">
      <c r="B246" s="420" t="s">
        <v>1061</v>
      </c>
      <c r="C246" s="401" t="s">
        <v>1062</v>
      </c>
      <c r="D246" s="398"/>
      <c r="E246" s="145"/>
      <c r="F246" s="399"/>
      <c r="G246" s="17"/>
      <c r="H246" s="33" t="str">
        <f t="shared" si="6"/>
        <v/>
      </c>
      <c r="I246" s="33" t="str">
        <f t="shared" si="7"/>
        <v/>
      </c>
      <c r="J246" s="17"/>
    </row>
    <row r="247" spans="2:10" ht="29.25" x14ac:dyDescent="0.25">
      <c r="B247" s="406" t="s">
        <v>1063</v>
      </c>
      <c r="C247" s="401" t="s">
        <v>1064</v>
      </c>
      <c r="D247" s="398"/>
      <c r="E247" s="145"/>
      <c r="F247" s="399"/>
      <c r="G247" s="17"/>
      <c r="H247" s="33" t="str">
        <f t="shared" si="6"/>
        <v/>
      </c>
      <c r="I247" s="33" t="str">
        <f t="shared" si="7"/>
        <v/>
      </c>
      <c r="J247" s="17"/>
    </row>
    <row r="248" spans="2:10" ht="15.75" x14ac:dyDescent="0.25">
      <c r="B248" s="402" t="s">
        <v>1065</v>
      </c>
      <c r="C248" s="401" t="s">
        <v>1066</v>
      </c>
      <c r="D248" s="398"/>
      <c r="E248" s="145"/>
      <c r="F248" s="399"/>
      <c r="G248" s="17"/>
      <c r="H248" s="33" t="str">
        <f t="shared" si="6"/>
        <v/>
      </c>
      <c r="I248" s="33" t="str">
        <f t="shared" si="7"/>
        <v/>
      </c>
      <c r="J248" s="17"/>
    </row>
    <row r="249" spans="2:10" ht="15.75" x14ac:dyDescent="0.25">
      <c r="B249" s="407" t="s">
        <v>1067</v>
      </c>
      <c r="C249" s="401" t="s">
        <v>1068</v>
      </c>
      <c r="D249" s="398"/>
      <c r="E249" s="145"/>
      <c r="F249" s="399"/>
      <c r="G249" s="17"/>
      <c r="H249" s="33" t="str">
        <f t="shared" si="6"/>
        <v/>
      </c>
      <c r="I249" s="33" t="str">
        <f t="shared" si="7"/>
        <v/>
      </c>
      <c r="J249" s="17"/>
    </row>
    <row r="250" spans="2:10" ht="15.75" x14ac:dyDescent="0.25">
      <c r="B250" s="402" t="s">
        <v>1069</v>
      </c>
      <c r="C250" s="401" t="s">
        <v>1070</v>
      </c>
      <c r="D250" s="398"/>
      <c r="E250" s="145"/>
      <c r="F250" s="399"/>
      <c r="G250" s="17"/>
      <c r="H250" s="33" t="str">
        <f t="shared" si="6"/>
        <v/>
      </c>
      <c r="I250" s="33" t="str">
        <f t="shared" si="7"/>
        <v/>
      </c>
      <c r="J250" s="17"/>
    </row>
    <row r="251" spans="2:10" ht="15.75" x14ac:dyDescent="0.25">
      <c r="B251" s="407" t="s">
        <v>1071</v>
      </c>
      <c r="C251" s="401" t="s">
        <v>1072</v>
      </c>
      <c r="D251" s="398"/>
      <c r="E251" s="145"/>
      <c r="F251" s="399"/>
      <c r="G251" s="17"/>
      <c r="H251" s="33" t="str">
        <f t="shared" si="6"/>
        <v/>
      </c>
      <c r="I251" s="33" t="str">
        <f t="shared" si="7"/>
        <v/>
      </c>
      <c r="J251" s="17"/>
    </row>
    <row r="252" spans="2:10" ht="15.75" x14ac:dyDescent="0.25">
      <c r="B252" s="402" t="s">
        <v>1073</v>
      </c>
      <c r="C252" s="401" t="s">
        <v>1074</v>
      </c>
      <c r="D252" s="398"/>
      <c r="E252" s="145"/>
      <c r="F252" s="399"/>
      <c r="G252" s="17"/>
      <c r="H252" s="33" t="str">
        <f t="shared" si="6"/>
        <v/>
      </c>
      <c r="I252" s="33" t="str">
        <f t="shared" si="7"/>
        <v/>
      </c>
      <c r="J252" s="17"/>
    </row>
    <row r="253" spans="2:10" ht="15.75" x14ac:dyDescent="0.25">
      <c r="B253" s="407" t="s">
        <v>1075</v>
      </c>
      <c r="C253" s="401" t="s">
        <v>1076</v>
      </c>
      <c r="D253" s="398"/>
      <c r="E253" s="145"/>
      <c r="F253" s="399"/>
      <c r="G253" s="17"/>
      <c r="H253" s="33" t="str">
        <f t="shared" si="6"/>
        <v/>
      </c>
      <c r="I253" s="33" t="str">
        <f t="shared" si="7"/>
        <v/>
      </c>
      <c r="J253" s="17"/>
    </row>
    <row r="254" spans="2:10" ht="29.25" x14ac:dyDescent="0.25">
      <c r="B254" s="406" t="s">
        <v>1077</v>
      </c>
      <c r="C254" s="401" t="s">
        <v>1078</v>
      </c>
      <c r="D254" s="398"/>
      <c r="E254" s="145"/>
      <c r="F254" s="399"/>
      <c r="G254" s="17"/>
      <c r="H254" s="33" t="str">
        <f t="shared" si="6"/>
        <v/>
      </c>
      <c r="I254" s="33" t="str">
        <f t="shared" si="7"/>
        <v/>
      </c>
      <c r="J254" s="17"/>
    </row>
    <row r="255" spans="2:10" ht="15.75" x14ac:dyDescent="0.25">
      <c r="B255" s="400" t="s">
        <v>1079</v>
      </c>
      <c r="C255" s="401" t="s">
        <v>1080</v>
      </c>
      <c r="D255" s="398"/>
      <c r="E255" s="145"/>
      <c r="F255" s="399"/>
      <c r="G255" s="17"/>
      <c r="H255" s="33" t="str">
        <f t="shared" si="6"/>
        <v/>
      </c>
      <c r="I255" s="33" t="str">
        <f t="shared" si="7"/>
        <v/>
      </c>
      <c r="J255" s="17"/>
    </row>
    <row r="256" spans="2:10" ht="15.75" x14ac:dyDescent="0.25">
      <c r="B256" s="400" t="s">
        <v>1081</v>
      </c>
      <c r="C256" s="401" t="s">
        <v>1082</v>
      </c>
      <c r="D256" s="398"/>
      <c r="E256" s="145"/>
      <c r="F256" s="399"/>
      <c r="G256" s="17"/>
      <c r="H256" s="33" t="str">
        <f t="shared" si="6"/>
        <v/>
      </c>
      <c r="I256" s="33" t="str">
        <f t="shared" si="7"/>
        <v/>
      </c>
      <c r="J256" s="17"/>
    </row>
    <row r="257" spans="2:10" ht="15.75" x14ac:dyDescent="0.25">
      <c r="B257" s="400" t="s">
        <v>1083</v>
      </c>
      <c r="C257" s="401" t="s">
        <v>1084</v>
      </c>
      <c r="D257" s="398"/>
      <c r="E257" s="145"/>
      <c r="F257" s="399"/>
      <c r="G257" s="17"/>
      <c r="H257" s="33" t="str">
        <f t="shared" si="6"/>
        <v/>
      </c>
      <c r="I257" s="33" t="str">
        <f t="shared" si="7"/>
        <v/>
      </c>
      <c r="J257" s="17"/>
    </row>
    <row r="258" spans="2:10" ht="15.75" x14ac:dyDescent="0.25">
      <c r="B258" s="415" t="s">
        <v>1085</v>
      </c>
      <c r="C258" s="401" t="s">
        <v>1086</v>
      </c>
      <c r="D258" s="398"/>
      <c r="E258" s="145"/>
      <c r="F258" s="399"/>
      <c r="G258" s="17"/>
      <c r="H258" s="33" t="str">
        <f t="shared" si="6"/>
        <v/>
      </c>
      <c r="I258" s="33" t="str">
        <f t="shared" si="7"/>
        <v/>
      </c>
      <c r="J258" s="17"/>
    </row>
    <row r="259" spans="2:10" ht="34.5" customHeight="1" x14ac:dyDescent="0.25">
      <c r="B259" s="419" t="s">
        <v>1087</v>
      </c>
      <c r="C259" s="401" t="s">
        <v>1088</v>
      </c>
      <c r="D259" s="398"/>
      <c r="E259" s="145"/>
      <c r="F259" s="399"/>
      <c r="G259" s="17"/>
      <c r="H259" s="33" t="str">
        <f t="shared" si="6"/>
        <v/>
      </c>
      <c r="I259" s="33" t="str">
        <f t="shared" si="7"/>
        <v/>
      </c>
      <c r="J259" s="17"/>
    </row>
    <row r="260" spans="2:10" ht="15.75" x14ac:dyDescent="0.25">
      <c r="B260" s="400" t="s">
        <v>1089</v>
      </c>
      <c r="C260" s="401" t="s">
        <v>1090</v>
      </c>
      <c r="D260" s="398"/>
      <c r="E260" s="145"/>
      <c r="F260" s="399"/>
      <c r="G260" s="17"/>
      <c r="H260" s="33" t="str">
        <f t="shared" si="6"/>
        <v/>
      </c>
      <c r="I260" s="33" t="str">
        <f t="shared" si="7"/>
        <v/>
      </c>
      <c r="J260" s="17"/>
    </row>
    <row r="261" spans="2:10" ht="16.5" thickBot="1" x14ac:dyDescent="0.3">
      <c r="B261" s="423" t="s">
        <v>1091</v>
      </c>
      <c r="C261" s="424" t="s">
        <v>1092</v>
      </c>
      <c r="D261" s="425"/>
      <c r="E261" s="149"/>
      <c r="F261" s="426"/>
      <c r="G261" s="17"/>
      <c r="H261" s="33" t="str">
        <f t="shared" si="6"/>
        <v/>
      </c>
      <c r="I261" s="33" t="str">
        <f t="shared" si="7"/>
        <v/>
      </c>
      <c r="J261" s="17"/>
    </row>
    <row r="262" spans="2:10" ht="15.75" x14ac:dyDescent="0.25">
      <c r="B262" s="427" t="s">
        <v>1093</v>
      </c>
      <c r="C262" s="428" t="s">
        <v>1094</v>
      </c>
      <c r="D262" s="398"/>
      <c r="E262" s="429"/>
      <c r="F262" s="123"/>
      <c r="G262" s="17"/>
      <c r="H262" s="17"/>
      <c r="I262" s="17"/>
      <c r="J262" s="17"/>
    </row>
    <row r="263" spans="2:10" ht="29.25" x14ac:dyDescent="0.25">
      <c r="B263" s="430" t="s">
        <v>1095</v>
      </c>
      <c r="C263" s="431" t="s">
        <v>1096</v>
      </c>
      <c r="D263" s="398"/>
      <c r="E263" s="429"/>
      <c r="F263" s="123"/>
      <c r="G263" s="17"/>
      <c r="H263" s="17"/>
      <c r="I263" s="17"/>
      <c r="J263" s="17"/>
    </row>
    <row r="264" spans="2:10" ht="15.75" x14ac:dyDescent="0.25">
      <c r="B264" s="432" t="s">
        <v>1097</v>
      </c>
      <c r="C264" s="431" t="s">
        <v>1098</v>
      </c>
      <c r="D264" s="398"/>
      <c r="E264" s="429"/>
      <c r="F264" s="123"/>
      <c r="G264" s="17"/>
      <c r="H264" s="17"/>
      <c r="I264" s="17"/>
      <c r="J264" s="17"/>
    </row>
    <row r="265" spans="2:10" ht="15.75" x14ac:dyDescent="0.25">
      <c r="B265" s="433" t="s">
        <v>1099</v>
      </c>
      <c r="C265" s="431" t="s">
        <v>1100</v>
      </c>
      <c r="D265" s="398"/>
      <c r="E265" s="429"/>
      <c r="F265" s="123"/>
      <c r="G265" s="17"/>
      <c r="H265" s="17"/>
      <c r="I265" s="17"/>
      <c r="J265" s="17"/>
    </row>
    <row r="266" spans="2:10" ht="16.5" thickBot="1" x14ac:dyDescent="0.3">
      <c r="B266" s="434" t="s">
        <v>1101</v>
      </c>
      <c r="C266" s="435" t="s">
        <v>1102</v>
      </c>
      <c r="D266" s="425"/>
      <c r="E266" s="436"/>
      <c r="F266" s="128"/>
      <c r="G266" s="17"/>
      <c r="H266" s="17"/>
      <c r="I266" s="17"/>
      <c r="J266" s="17"/>
    </row>
    <row r="267" spans="2:10" ht="15.75" x14ac:dyDescent="0.25">
      <c r="B267" s="384"/>
      <c r="C267" s="383"/>
      <c r="D267" s="17"/>
      <c r="E267" s="17"/>
      <c r="F267" s="17"/>
      <c r="G267" s="17"/>
      <c r="H267" s="17"/>
      <c r="I267" s="17"/>
      <c r="J267" s="17"/>
    </row>
    <row r="268" spans="2:10" ht="15.75" x14ac:dyDescent="0.25">
      <c r="B268" s="384"/>
      <c r="C268" s="383"/>
      <c r="D268" s="17"/>
      <c r="E268" s="17"/>
      <c r="F268" s="17"/>
      <c r="G268" s="17"/>
      <c r="H268" s="17"/>
      <c r="I268" s="17"/>
      <c r="J268" s="17"/>
    </row>
    <row r="269" spans="2:10" ht="15.75" x14ac:dyDescent="0.25">
      <c r="B269" s="437" t="s">
        <v>280</v>
      </c>
      <c r="C269" s="17"/>
      <c r="D269" s="17"/>
      <c r="E269" s="17"/>
      <c r="F269" s="17"/>
      <c r="G269" s="17"/>
      <c r="H269" s="17"/>
      <c r="I269" s="17"/>
      <c r="J269" s="17"/>
    </row>
    <row r="270" spans="2:10" ht="57.75" x14ac:dyDescent="0.25">
      <c r="B270" s="214" t="s">
        <v>1103</v>
      </c>
      <c r="C270" s="32"/>
      <c r="D270" s="33" t="str">
        <f>IF(D10=D11+D20+D23+D31+D44+D66+D82+D96+D106+D128+D146+D160+D167+D185+D206+D216+D226+D237+D243,"","грешка")</f>
        <v/>
      </c>
      <c r="E270" s="33" t="str">
        <f>IF(E10=E11+E20+E23+E31+E44+E66+E82+E96+E106+E128+E146+E160+E167+E185+E206+E216+E226+E237+E243,"","грешка")</f>
        <v/>
      </c>
      <c r="F270" s="33" t="str">
        <f>IF(F10=F11+F20+F23+F31+F44+F66+F82+F96+F106+F128+F146+F160+F167+F185+F206+F216+F226+F237+F243,"","грешка")</f>
        <v/>
      </c>
      <c r="G270" s="17"/>
      <c r="H270" s="17"/>
      <c r="I270" s="17"/>
      <c r="J270" s="17"/>
    </row>
    <row r="271" spans="2:10" ht="15.75" x14ac:dyDescent="0.25">
      <c r="B271" s="214" t="s">
        <v>1104</v>
      </c>
      <c r="C271" s="17"/>
      <c r="D271" s="33" t="str">
        <f>IF(D11&lt;D12+D15+D16+D17+D18+D19,"грешка","")</f>
        <v/>
      </c>
      <c r="E271" s="33" t="str">
        <f t="shared" ref="E271:F271" si="8">IF(E11&lt;E12+E15+E16+E17+E18+E19,"грешка","")</f>
        <v/>
      </c>
      <c r="F271" s="33" t="str">
        <f t="shared" si="8"/>
        <v/>
      </c>
      <c r="G271" s="17"/>
      <c r="H271" s="17"/>
      <c r="I271" s="17"/>
      <c r="J271" s="17"/>
    </row>
    <row r="272" spans="2:10" ht="15.75" x14ac:dyDescent="0.25">
      <c r="B272" s="214" t="s">
        <v>1105</v>
      </c>
      <c r="C272" s="17"/>
      <c r="D272" s="33" t="str">
        <f>IF(D12&lt;D13+D14,"грешка","")</f>
        <v/>
      </c>
      <c r="E272" s="33" t="str">
        <f t="shared" ref="E272:F272" si="9">IF(E12&lt;E13+E14,"грешка","")</f>
        <v/>
      </c>
      <c r="F272" s="33" t="str">
        <f t="shared" si="9"/>
        <v/>
      </c>
      <c r="G272" s="17"/>
      <c r="H272" s="17"/>
      <c r="I272" s="17"/>
      <c r="J272" s="17"/>
    </row>
    <row r="273" spans="2:10" ht="15.75" x14ac:dyDescent="0.25">
      <c r="B273" s="214" t="s">
        <v>1106</v>
      </c>
      <c r="C273" s="17"/>
      <c r="D273" s="33" t="str">
        <f>IF(D20&lt;D21+D22,"грешка","")</f>
        <v/>
      </c>
      <c r="E273" s="33" t="str">
        <f t="shared" ref="E273:F273" si="10">IF(E20&lt;E21+E22,"грешка","")</f>
        <v/>
      </c>
      <c r="F273" s="33" t="str">
        <f t="shared" si="10"/>
        <v/>
      </c>
      <c r="G273" s="17"/>
      <c r="H273" s="17"/>
      <c r="I273" s="17"/>
      <c r="J273" s="17"/>
    </row>
    <row r="274" spans="2:10" ht="15.75" x14ac:dyDescent="0.25">
      <c r="B274" s="214" t="s">
        <v>1107</v>
      </c>
      <c r="C274" s="17"/>
      <c r="D274" s="33" t="str">
        <f>IF(D23&lt;D24+D26+D27+D29+D30,"грешка","")</f>
        <v/>
      </c>
      <c r="E274" s="33" t="str">
        <f t="shared" ref="E274:F274" si="11">IF(E23&lt;E24+E26+E27+E29+E30,"грешка","")</f>
        <v/>
      </c>
      <c r="F274" s="33" t="str">
        <f t="shared" si="11"/>
        <v/>
      </c>
      <c r="G274" s="17"/>
      <c r="H274" s="17"/>
      <c r="I274" s="17"/>
      <c r="J274" s="17"/>
    </row>
    <row r="275" spans="2:10" ht="15.75" x14ac:dyDescent="0.25">
      <c r="B275" s="214" t="s">
        <v>1108</v>
      </c>
      <c r="C275" s="17"/>
      <c r="D275" s="33" t="str">
        <f>IF(D24&lt;D25,"грешка","")</f>
        <v/>
      </c>
      <c r="E275" s="33" t="str">
        <f t="shared" ref="E275:F275" si="12">IF(E24&lt;E25,"грешка","")</f>
        <v/>
      </c>
      <c r="F275" s="33" t="str">
        <f t="shared" si="12"/>
        <v/>
      </c>
      <c r="G275" s="17"/>
      <c r="H275" s="17"/>
      <c r="I275" s="17"/>
      <c r="J275" s="17"/>
    </row>
    <row r="276" spans="2:10" ht="15.75" x14ac:dyDescent="0.25">
      <c r="B276" s="214" t="s">
        <v>1109</v>
      </c>
      <c r="C276" s="17"/>
      <c r="D276" s="33" t="str">
        <f>IF(D27&lt;D28,"грешка","")</f>
        <v/>
      </c>
      <c r="E276" s="33" t="str">
        <f t="shared" ref="E276:F276" si="13">IF(E27&lt;E28,"грешка","")</f>
        <v/>
      </c>
      <c r="F276" s="33" t="str">
        <f t="shared" si="13"/>
        <v/>
      </c>
      <c r="G276" s="17"/>
      <c r="H276" s="17"/>
      <c r="I276" s="17"/>
      <c r="J276" s="17"/>
    </row>
    <row r="277" spans="2:10" ht="15.75" customHeight="1" x14ac:dyDescent="0.25">
      <c r="B277" s="214" t="s">
        <v>1110</v>
      </c>
      <c r="C277" s="17"/>
      <c r="D277" s="33" t="str">
        <f>IF(D31&lt;D32+D33+D34+D35+D36+D39+D40+D41+D42+D43,"грешка","")</f>
        <v/>
      </c>
      <c r="E277" s="33" t="str">
        <f t="shared" ref="E277:F277" si="14">IF(E31&lt;E32+E33+E34+E35+E36+E39+E40+E41+E42+E43,"грешка","")</f>
        <v/>
      </c>
      <c r="F277" s="33" t="str">
        <f t="shared" si="14"/>
        <v/>
      </c>
      <c r="G277" s="17"/>
      <c r="H277" s="17"/>
      <c r="I277" s="17"/>
      <c r="J277" s="17"/>
    </row>
    <row r="278" spans="2:10" ht="15.75" x14ac:dyDescent="0.25">
      <c r="B278" s="214" t="s">
        <v>1111</v>
      </c>
      <c r="C278" s="17"/>
      <c r="D278" s="33" t="str">
        <f>IF(D36&lt;D37+D38,"грешка","")</f>
        <v/>
      </c>
      <c r="E278" s="33" t="str">
        <f t="shared" ref="E278:F278" si="15">IF(E36&lt;E37+E38,"грешка","")</f>
        <v/>
      </c>
      <c r="F278" s="33" t="str">
        <f t="shared" si="15"/>
        <v/>
      </c>
      <c r="G278" s="17"/>
      <c r="H278" s="17"/>
      <c r="I278" s="17"/>
      <c r="J278" s="17"/>
    </row>
    <row r="279" spans="2:10" ht="15.75" customHeight="1" x14ac:dyDescent="0.25">
      <c r="B279" s="214" t="s">
        <v>1112</v>
      </c>
      <c r="C279" s="17"/>
      <c r="D279" s="33" t="str">
        <f>IF(D44&lt;D45+D46+D47+D48+D49+D50+D53+D57+D58+D59+D60+D61+D62+D63+D64+D65,"грешка","")</f>
        <v/>
      </c>
      <c r="E279" s="33" t="str">
        <f t="shared" ref="E279:F279" si="16">IF(E44&lt;E45+E46+E47+E48+E49+E50+E53+E57+E58+E59+E60+E61+E62+E63+E64+E65,"грешка","")</f>
        <v/>
      </c>
      <c r="F279" s="33" t="str">
        <f t="shared" si="16"/>
        <v/>
      </c>
      <c r="G279" s="17"/>
      <c r="H279" s="17"/>
      <c r="I279" s="17"/>
      <c r="J279" s="17"/>
    </row>
    <row r="280" spans="2:10" ht="15.75" x14ac:dyDescent="0.25">
      <c r="B280" s="214" t="s">
        <v>1113</v>
      </c>
      <c r="C280" s="17"/>
      <c r="D280" s="33" t="str">
        <f>IF(D50&lt;D51+D52,"грешка","")</f>
        <v/>
      </c>
      <c r="E280" s="33" t="str">
        <f t="shared" ref="E280:F280" si="17">IF(E50&lt;E51+E52,"грешка","")</f>
        <v/>
      </c>
      <c r="F280" s="33" t="str">
        <f t="shared" si="17"/>
        <v/>
      </c>
      <c r="G280" s="17"/>
      <c r="H280" s="17"/>
      <c r="I280" s="17"/>
      <c r="J280" s="17"/>
    </row>
    <row r="281" spans="2:10" ht="15.75" x14ac:dyDescent="0.25">
      <c r="B281" s="214" t="s">
        <v>1114</v>
      </c>
      <c r="C281" s="17"/>
      <c r="D281" s="33" t="str">
        <f>IF(D53&lt;D54+D55+D56,"грешка","")</f>
        <v/>
      </c>
      <c r="E281" s="33" t="str">
        <f t="shared" ref="E281:F281" si="18">IF(E53&lt;E54+E55+E56,"грешка","")</f>
        <v/>
      </c>
      <c r="F281" s="33" t="str">
        <f t="shared" si="18"/>
        <v/>
      </c>
      <c r="G281" s="17"/>
      <c r="H281" s="17"/>
      <c r="I281" s="17"/>
      <c r="J281" s="17"/>
    </row>
    <row r="282" spans="2:10" ht="15.75" x14ac:dyDescent="0.25">
      <c r="B282" s="214" t="s">
        <v>1115</v>
      </c>
      <c r="C282" s="17"/>
      <c r="D282" s="33" t="str">
        <f>IF(D66&lt;D67+D68+D69+D70+D71+D72+D73+D74+D75+D76+D77+D78+D79+D80+D81,"грешка","")</f>
        <v/>
      </c>
      <c r="E282" s="33" t="str">
        <f t="shared" ref="E282:F282" si="19">IF(E66&lt;E67+E68+E69+E70+E71+E72+E73+E74+E75+E76+E77+E78+E79+E80+E81,"грешка","")</f>
        <v/>
      </c>
      <c r="F282" s="33" t="str">
        <f t="shared" si="19"/>
        <v/>
      </c>
      <c r="G282" s="17"/>
      <c r="H282" s="17"/>
      <c r="I282" s="17"/>
      <c r="J282" s="17"/>
    </row>
    <row r="283" spans="2:10" ht="15.75" x14ac:dyDescent="0.25">
      <c r="B283" s="214" t="s">
        <v>1116</v>
      </c>
      <c r="C283" s="17"/>
      <c r="D283" s="33" t="str">
        <f>IF(D82&lt;D83+D85+D86+D89+D90+D91+D92+D93+D94+D95,"грешка","")</f>
        <v/>
      </c>
      <c r="E283" s="33" t="str">
        <f t="shared" ref="E283:F283" si="20">IF(E82&lt;E83+E85+E86+E89+E90+E91+E92+E93+E94+E95,"грешка","")</f>
        <v/>
      </c>
      <c r="F283" s="33" t="str">
        <f t="shared" si="20"/>
        <v/>
      </c>
      <c r="G283" s="17"/>
      <c r="H283" s="17"/>
      <c r="I283" s="17"/>
      <c r="J283" s="17"/>
    </row>
    <row r="284" spans="2:10" ht="15.75" x14ac:dyDescent="0.25">
      <c r="B284" s="214" t="s">
        <v>1117</v>
      </c>
      <c r="C284" s="17"/>
      <c r="D284" s="33" t="str">
        <f>IF(D83&lt;D84,"грешка","")</f>
        <v/>
      </c>
      <c r="E284" s="33" t="str">
        <f t="shared" ref="E284:F284" si="21">IF(E83&lt;E84,"грешка","")</f>
        <v/>
      </c>
      <c r="F284" s="33" t="str">
        <f t="shared" si="21"/>
        <v/>
      </c>
      <c r="G284" s="17"/>
      <c r="H284" s="17"/>
      <c r="I284" s="17"/>
      <c r="J284" s="17"/>
    </row>
    <row r="285" spans="2:10" ht="15.75" x14ac:dyDescent="0.25">
      <c r="B285" s="214" t="s">
        <v>1118</v>
      </c>
      <c r="C285" s="17"/>
      <c r="D285" s="33" t="str">
        <f>IF(D86&lt;D87+D88,"грешка","")</f>
        <v/>
      </c>
      <c r="E285" s="33" t="str">
        <f t="shared" ref="E285:F285" si="22">IF(E86&lt;E87+E88,"грешка","")</f>
        <v/>
      </c>
      <c r="F285" s="33" t="str">
        <f t="shared" si="22"/>
        <v/>
      </c>
      <c r="G285" s="17"/>
      <c r="H285" s="17"/>
      <c r="I285" s="17"/>
      <c r="J285" s="17"/>
    </row>
    <row r="286" spans="2:10" ht="15.75" x14ac:dyDescent="0.25">
      <c r="B286" s="214" t="s">
        <v>1119</v>
      </c>
      <c r="C286" s="17"/>
      <c r="D286" s="33" t="str">
        <f>IF(D96&lt;D97+D102+D104+D105,"грешка","")</f>
        <v/>
      </c>
      <c r="E286" s="33" t="str">
        <f t="shared" ref="E286:F286" si="23">IF(E96&lt;E97+E102+E104+E105,"грешка","")</f>
        <v/>
      </c>
      <c r="F286" s="33" t="str">
        <f t="shared" si="23"/>
        <v/>
      </c>
      <c r="G286" s="17"/>
      <c r="H286" s="17"/>
      <c r="I286" s="17"/>
      <c r="J286" s="17"/>
    </row>
    <row r="287" spans="2:10" ht="15.75" x14ac:dyDescent="0.25">
      <c r="B287" s="214" t="s">
        <v>1120</v>
      </c>
      <c r="C287" s="17"/>
      <c r="D287" s="33" t="str">
        <f>IF(D97&lt;D98+D99+D100+D101,"грешка","")</f>
        <v/>
      </c>
      <c r="E287" s="33" t="str">
        <f t="shared" ref="E287:F287" si="24">IF(E97&lt;E98+E99+E100+E101,"грешка","")</f>
        <v/>
      </c>
      <c r="F287" s="33" t="str">
        <f t="shared" si="24"/>
        <v/>
      </c>
      <c r="G287" s="17"/>
      <c r="H287" s="17"/>
      <c r="I287" s="17"/>
      <c r="J287" s="17"/>
    </row>
    <row r="288" spans="2:10" ht="15.75" x14ac:dyDescent="0.25">
      <c r="B288" s="214" t="s">
        <v>1121</v>
      </c>
      <c r="C288" s="17"/>
      <c r="D288" s="33" t="str">
        <f>IF(D102&lt;D103,"грешка","")</f>
        <v/>
      </c>
      <c r="E288" s="33" t="str">
        <f t="shared" ref="E288:F288" si="25">IF(E102&lt;E103,"грешка","")</f>
        <v/>
      </c>
      <c r="F288" s="33" t="str">
        <f t="shared" si="25"/>
        <v/>
      </c>
      <c r="G288" s="17"/>
      <c r="H288" s="17"/>
      <c r="I288" s="17"/>
      <c r="J288" s="17"/>
    </row>
    <row r="289" spans="2:10" ht="44.25" x14ac:dyDescent="0.25">
      <c r="B289" s="214" t="s">
        <v>1122</v>
      </c>
      <c r="C289" s="17"/>
      <c r="D289" s="33" t="str">
        <f>IF(D106&lt;D107+D108+D109+D111+D114+D115+D118+D119+D125+D126+D127,"грешка","")</f>
        <v/>
      </c>
      <c r="E289" s="33" t="str">
        <f>IF(E106&lt;E107+E108+E109+E111+E114+E115+E118+E119+E125+E126+E127,"грешка","")</f>
        <v/>
      </c>
      <c r="F289" s="33" t="str">
        <f t="shared" ref="F289" si="26">IF(F106&lt;F107+F108+F109+F111+F113+F114+F115+F118+F119+F125+F126+F127,"грешка","")</f>
        <v/>
      </c>
      <c r="G289" s="17"/>
      <c r="H289" s="17"/>
      <c r="I289" s="17"/>
      <c r="J289" s="17"/>
    </row>
    <row r="290" spans="2:10" ht="15.75" x14ac:dyDescent="0.25">
      <c r="B290" s="214" t="s">
        <v>1123</v>
      </c>
      <c r="C290" s="17"/>
      <c r="D290" s="33" t="str">
        <f>IF(D109&lt;D110,"грешка","")</f>
        <v/>
      </c>
      <c r="E290" s="33" t="str">
        <f t="shared" ref="E290:F290" si="27">IF(E109&lt;E110,"грешка","")</f>
        <v/>
      </c>
      <c r="F290" s="33" t="str">
        <f t="shared" si="27"/>
        <v/>
      </c>
      <c r="G290" s="17"/>
      <c r="H290" s="17"/>
      <c r="I290" s="17"/>
      <c r="J290" s="17"/>
    </row>
    <row r="291" spans="2:10" ht="15.75" x14ac:dyDescent="0.25">
      <c r="B291" s="214" t="s">
        <v>1124</v>
      </c>
      <c r="C291" s="17"/>
      <c r="D291" s="33" t="str">
        <f>IF(D111&lt;D112+D113,"грешка","")</f>
        <v/>
      </c>
      <c r="E291" s="33" t="str">
        <f t="shared" ref="E291:F291" si="28">IF(E111&lt;E112,"грешка","")</f>
        <v/>
      </c>
      <c r="F291" s="33" t="str">
        <f t="shared" si="28"/>
        <v/>
      </c>
      <c r="G291" s="17"/>
      <c r="H291" s="17"/>
      <c r="I291" s="17"/>
      <c r="J291" s="17"/>
    </row>
    <row r="292" spans="2:10" ht="15.75" x14ac:dyDescent="0.25">
      <c r="B292" s="214" t="s">
        <v>1125</v>
      </c>
      <c r="C292" s="17"/>
      <c r="D292" s="33" t="str">
        <f>IF(D115&lt;D116+D117,"грешка","")</f>
        <v/>
      </c>
      <c r="E292" s="33" t="str">
        <f t="shared" ref="E292:F292" si="29">IF(E115&lt;E116+E117,"грешка","")</f>
        <v/>
      </c>
      <c r="F292" s="33" t="str">
        <f t="shared" si="29"/>
        <v/>
      </c>
      <c r="G292" s="17"/>
      <c r="H292" s="17"/>
      <c r="I292" s="17"/>
      <c r="J292" s="17"/>
    </row>
    <row r="293" spans="2:10" ht="15.75" x14ac:dyDescent="0.25">
      <c r="B293" s="214" t="s">
        <v>1126</v>
      </c>
      <c r="C293" s="17"/>
      <c r="D293" s="33" t="str">
        <f>IF(D119&lt;D120+D121+D122+D123+D124,"грешка","")</f>
        <v/>
      </c>
      <c r="E293" s="33" t="str">
        <f t="shared" ref="E293:F293" si="30">IF(E119&lt;E120+E121+E122+E123+E124,"грешка","")</f>
        <v/>
      </c>
      <c r="F293" s="33" t="str">
        <f t="shared" si="30"/>
        <v/>
      </c>
      <c r="G293" s="17"/>
      <c r="H293" s="17"/>
      <c r="I293" s="17"/>
      <c r="J293" s="17"/>
    </row>
    <row r="294" spans="2:10" ht="15.75" x14ac:dyDescent="0.25">
      <c r="B294" s="214" t="s">
        <v>1127</v>
      </c>
      <c r="C294" s="17"/>
      <c r="D294" s="33" t="str">
        <f>IF(D128&lt;D129+D130+D131+D132+D133+D134+D138+D139+D140+D141+D142+D143+D144+D145,"грешка","")</f>
        <v/>
      </c>
      <c r="E294" s="33" t="str">
        <f t="shared" ref="E294:F294" si="31">IF(E128&lt;E129+E130+E131+E132+E133+E134+E138+E139+E140+E141+E142+E143+E144+E145,"грешка","")</f>
        <v/>
      </c>
      <c r="F294" s="33" t="str">
        <f t="shared" si="31"/>
        <v/>
      </c>
      <c r="G294" s="17"/>
      <c r="H294" s="17"/>
      <c r="I294" s="17"/>
      <c r="J294" s="17"/>
    </row>
    <row r="295" spans="2:10" ht="15.75" x14ac:dyDescent="0.25">
      <c r="B295" s="214" t="s">
        <v>1128</v>
      </c>
      <c r="C295" s="17"/>
      <c r="D295" s="33" t="str">
        <f>IF(D134&lt;D135+D136+D137,"грешка","")</f>
        <v/>
      </c>
      <c r="E295" s="33" t="str">
        <f t="shared" ref="E295:F295" si="32">IF(E134&lt;E135+E136+E137,"грешка","")</f>
        <v/>
      </c>
      <c r="F295" s="33" t="str">
        <f t="shared" si="32"/>
        <v/>
      </c>
      <c r="G295" s="17"/>
      <c r="H295" s="17"/>
      <c r="I295" s="17"/>
      <c r="J295" s="17"/>
    </row>
    <row r="296" spans="2:10" ht="18.75" customHeight="1" x14ac:dyDescent="0.25">
      <c r="B296" s="214" t="s">
        <v>1129</v>
      </c>
      <c r="C296" s="17"/>
      <c r="D296" s="33" t="str">
        <f>IF(D146&lt;D147+D148+D149+D150+D152+D153+D154+D155+D156+D159,"грешка","")</f>
        <v/>
      </c>
      <c r="E296" s="33" t="str">
        <f t="shared" ref="E296:F296" si="33">IF(E146&lt;E147+E148+E149+E150+E152+E153+E154+E155+E156+E159,"грешка","")</f>
        <v/>
      </c>
      <c r="F296" s="33" t="str">
        <f t="shared" si="33"/>
        <v/>
      </c>
      <c r="G296" s="17"/>
      <c r="H296" s="17"/>
      <c r="I296" s="17"/>
      <c r="J296" s="17"/>
    </row>
    <row r="297" spans="2:10" ht="15.75" x14ac:dyDescent="0.25">
      <c r="B297" s="214" t="s">
        <v>1130</v>
      </c>
      <c r="C297" s="17"/>
      <c r="D297" s="33" t="str">
        <f>IF(D150&lt;D151,"грешка","")</f>
        <v/>
      </c>
      <c r="E297" s="33" t="str">
        <f t="shared" ref="E297:F297" si="34">IF(E150&lt;E151,"грешка","")</f>
        <v/>
      </c>
      <c r="F297" s="33" t="str">
        <f t="shared" si="34"/>
        <v/>
      </c>
      <c r="G297" s="17"/>
      <c r="H297" s="17"/>
      <c r="I297" s="17"/>
      <c r="J297" s="17"/>
    </row>
    <row r="298" spans="2:10" ht="15.75" x14ac:dyDescent="0.25">
      <c r="B298" s="214" t="s">
        <v>1131</v>
      </c>
      <c r="C298" s="17"/>
      <c r="D298" s="33" t="str">
        <f>IF(D156&lt;D157+D158,"грешка","")</f>
        <v/>
      </c>
      <c r="E298" s="33" t="str">
        <f t="shared" ref="E298:F298" si="35">IF(E156&lt;E157+E158,"грешка","")</f>
        <v/>
      </c>
      <c r="F298" s="33" t="str">
        <f t="shared" si="35"/>
        <v/>
      </c>
      <c r="G298" s="17"/>
      <c r="H298" s="17"/>
      <c r="I298" s="17"/>
      <c r="J298" s="17"/>
    </row>
    <row r="299" spans="2:10" ht="15.75" x14ac:dyDescent="0.25">
      <c r="B299" s="214" t="s">
        <v>1132</v>
      </c>
      <c r="C299" s="17"/>
      <c r="D299" s="33" t="str">
        <f>IF(D160&lt;D161+D162+D164+D165,"грешка","")</f>
        <v/>
      </c>
      <c r="E299" s="33" t="str">
        <f t="shared" ref="E299:F299" si="36">IF(E160&lt;E161+E162+E164+E165,"грешка","")</f>
        <v/>
      </c>
      <c r="F299" s="33" t="str">
        <f t="shared" si="36"/>
        <v/>
      </c>
      <c r="G299" s="17"/>
      <c r="H299" s="17"/>
      <c r="I299" s="17"/>
      <c r="J299" s="17"/>
    </row>
    <row r="300" spans="2:10" ht="15.75" x14ac:dyDescent="0.25">
      <c r="B300" s="214" t="s">
        <v>1133</v>
      </c>
      <c r="C300" s="17"/>
      <c r="D300" s="33" t="str">
        <f>IF(D162&lt;D163,"грешка","")</f>
        <v/>
      </c>
      <c r="E300" s="33" t="str">
        <f t="shared" ref="E300:F300" si="37">IF(E162&lt;E163,"грешка","")</f>
        <v/>
      </c>
      <c r="F300" s="33" t="str">
        <f t="shared" si="37"/>
        <v/>
      </c>
      <c r="G300" s="17"/>
      <c r="H300" s="17"/>
      <c r="I300" s="17"/>
      <c r="J300" s="17"/>
    </row>
    <row r="301" spans="2:10" ht="15.75" x14ac:dyDescent="0.25">
      <c r="B301" s="214" t="s">
        <v>1134</v>
      </c>
      <c r="C301" s="17"/>
      <c r="D301" s="33" t="str">
        <f>IF(D165&lt;D166,"грешка","")</f>
        <v/>
      </c>
      <c r="E301" s="33" t="str">
        <f t="shared" ref="E301:F301" si="38">IF(E165&lt;E166,"грешка","")</f>
        <v/>
      </c>
      <c r="F301" s="33" t="str">
        <f t="shared" si="38"/>
        <v/>
      </c>
      <c r="G301" s="17"/>
      <c r="H301" s="17"/>
      <c r="I301" s="17"/>
      <c r="J301" s="17"/>
    </row>
    <row r="302" spans="2:10" ht="27.75" customHeight="1" x14ac:dyDescent="0.25">
      <c r="B302" s="214" t="s">
        <v>1135</v>
      </c>
      <c r="C302" s="17"/>
      <c r="D302" s="33" t="str">
        <f>IF(D167&lt;D168+D170+D173+D176+D177+D179+D180+D181+D184,"грешка","")</f>
        <v/>
      </c>
      <c r="E302" s="33" t="str">
        <f t="shared" ref="E302:F302" si="39">IF(E167&lt;E168+E170+E173+E176+E177+E179+E180+E181+E184,"грешка","")</f>
        <v/>
      </c>
      <c r="F302" s="33" t="str">
        <f t="shared" si="39"/>
        <v/>
      </c>
      <c r="G302" s="17"/>
      <c r="H302" s="17"/>
      <c r="I302" s="17"/>
      <c r="J302" s="17"/>
    </row>
    <row r="303" spans="2:10" ht="15.75" x14ac:dyDescent="0.25">
      <c r="B303" s="214" t="s">
        <v>1136</v>
      </c>
      <c r="C303" s="17"/>
      <c r="D303" s="33" t="str">
        <f>IF(D168&lt;D169,"грешка","")</f>
        <v/>
      </c>
      <c r="E303" s="33" t="str">
        <f t="shared" ref="E303:F303" si="40">IF(E168&lt;E169,"грешка","")</f>
        <v/>
      </c>
      <c r="F303" s="33" t="str">
        <f t="shared" si="40"/>
        <v/>
      </c>
      <c r="G303" s="17"/>
      <c r="H303" s="17"/>
      <c r="I303" s="17"/>
      <c r="J303" s="17"/>
    </row>
    <row r="304" spans="2:10" ht="15.75" x14ac:dyDescent="0.25">
      <c r="B304" s="214" t="s">
        <v>1137</v>
      </c>
      <c r="C304" s="17"/>
      <c r="D304" s="33" t="str">
        <f>IF(D170&lt;D171+D172,"грешка","")</f>
        <v/>
      </c>
      <c r="E304" s="33" t="str">
        <f t="shared" ref="E304:F304" si="41">IF(E170&lt;E171+E172,"грешка","")</f>
        <v/>
      </c>
      <c r="F304" s="33" t="str">
        <f t="shared" si="41"/>
        <v/>
      </c>
      <c r="G304" s="17"/>
      <c r="H304" s="17"/>
      <c r="I304" s="17"/>
      <c r="J304" s="17"/>
    </row>
    <row r="305" spans="2:10" ht="15.75" x14ac:dyDescent="0.25">
      <c r="B305" s="214" t="s">
        <v>1138</v>
      </c>
      <c r="C305" s="17"/>
      <c r="D305" s="33" t="str">
        <f>IF(D173&lt;D174+D175,"грешка","")</f>
        <v/>
      </c>
      <c r="E305" s="33" t="str">
        <f t="shared" ref="E305:F305" si="42">IF(E173&lt;E174+E175,"грешка","")</f>
        <v/>
      </c>
      <c r="F305" s="33" t="str">
        <f t="shared" si="42"/>
        <v/>
      </c>
      <c r="G305" s="17"/>
      <c r="H305" s="17"/>
      <c r="I305" s="17"/>
      <c r="J305" s="17"/>
    </row>
    <row r="306" spans="2:10" ht="15.75" x14ac:dyDescent="0.25">
      <c r="B306" s="214" t="s">
        <v>1139</v>
      </c>
      <c r="C306" s="17"/>
      <c r="D306" s="33" t="str">
        <f>IF(D177&lt;D178,"грешка","")</f>
        <v/>
      </c>
      <c r="E306" s="33" t="str">
        <f t="shared" ref="E306:F306" si="43">IF(E177&lt;E178,"грешка","")</f>
        <v/>
      </c>
      <c r="F306" s="33" t="str">
        <f t="shared" si="43"/>
        <v/>
      </c>
      <c r="G306" s="17"/>
      <c r="H306" s="17"/>
      <c r="I306" s="17"/>
      <c r="J306" s="17"/>
    </row>
    <row r="307" spans="2:10" ht="15.75" x14ac:dyDescent="0.25">
      <c r="B307" s="214" t="s">
        <v>1140</v>
      </c>
      <c r="C307" s="17"/>
      <c r="D307" s="33" t="str">
        <f>IF(D181&lt;D182+D183,"грешка","")</f>
        <v/>
      </c>
      <c r="E307" s="33" t="str">
        <f t="shared" ref="E307:F307" si="44">IF(E181&lt;E182+E183,"грешка","")</f>
        <v/>
      </c>
      <c r="F307" s="33" t="str">
        <f t="shared" si="44"/>
        <v/>
      </c>
      <c r="G307" s="17"/>
      <c r="H307" s="17"/>
      <c r="I307" s="17"/>
      <c r="J307" s="17"/>
    </row>
    <row r="308" spans="2:10" ht="15.75" x14ac:dyDescent="0.25">
      <c r="B308" s="214" t="s">
        <v>1141</v>
      </c>
      <c r="C308" s="17"/>
      <c r="D308" s="33" t="str">
        <f>IF(D185&lt;D186+D199+D200+D201+D202+D203+D204+D205,"грешка","")</f>
        <v/>
      </c>
      <c r="E308" s="33" t="str">
        <f t="shared" ref="E308:F308" si="45">IF(E185&lt;E186+E199+E200+E201+E202+E203+E204+E205,"грешка","")</f>
        <v/>
      </c>
      <c r="F308" s="33" t="str">
        <f t="shared" si="45"/>
        <v/>
      </c>
      <c r="G308" s="17"/>
      <c r="H308" s="17"/>
      <c r="I308" s="17"/>
      <c r="J308" s="17"/>
    </row>
    <row r="309" spans="2:10" ht="15.75" x14ac:dyDescent="0.25">
      <c r="B309" s="214" t="s">
        <v>1142</v>
      </c>
      <c r="C309" s="17"/>
      <c r="D309" s="33" t="str">
        <f>IF(D186&lt;D187+D189+D194+D195+D196+D197+D198,"грешка","")</f>
        <v/>
      </c>
      <c r="E309" s="33" t="str">
        <f>IF(E186&lt;E187+E189+E194+E195+E196+E197+E198,"грешка","")</f>
        <v/>
      </c>
      <c r="F309" s="33" t="str">
        <f>IF(F186&lt;F187+F189+F194+F195+F196+F197+F198,"грешка","")</f>
        <v/>
      </c>
      <c r="G309" s="17"/>
      <c r="H309" s="17"/>
      <c r="I309" s="17"/>
      <c r="J309" s="17"/>
    </row>
    <row r="310" spans="2:10" ht="15.75" x14ac:dyDescent="0.25">
      <c r="B310" s="214" t="s">
        <v>1143</v>
      </c>
      <c r="C310" s="17"/>
      <c r="D310" s="33" t="str">
        <f>IF(D187&lt;D188,"грешка","")</f>
        <v/>
      </c>
      <c r="E310" s="33" t="str">
        <f t="shared" ref="E310:F310" si="46">IF(E187&lt;E188,"грешка","")</f>
        <v/>
      </c>
      <c r="F310" s="33" t="str">
        <f t="shared" si="46"/>
        <v/>
      </c>
      <c r="G310" s="17"/>
      <c r="H310" s="17"/>
      <c r="I310" s="17"/>
      <c r="J310" s="17"/>
    </row>
    <row r="311" spans="2:10" ht="15.75" x14ac:dyDescent="0.25">
      <c r="B311" s="214" t="s">
        <v>1144</v>
      </c>
      <c r="C311" s="17"/>
      <c r="D311" s="33" t="str">
        <f>IF(D189&lt;D190+D193,"грешка","")</f>
        <v/>
      </c>
      <c r="E311" s="33" t="str">
        <f t="shared" ref="E311:F311" si="47">IF(E189&lt;E190+E193,"грешка","")</f>
        <v/>
      </c>
      <c r="F311" s="33" t="str">
        <f t="shared" si="47"/>
        <v/>
      </c>
      <c r="G311" s="17"/>
      <c r="H311" s="17"/>
      <c r="I311" s="17"/>
      <c r="J311" s="17"/>
    </row>
    <row r="312" spans="2:10" ht="15.75" x14ac:dyDescent="0.25">
      <c r="B312" s="214" t="s">
        <v>1145</v>
      </c>
      <c r="C312" s="17"/>
      <c r="D312" s="33" t="str">
        <f>IF(D190&lt;D191+D192,"грешка","")</f>
        <v/>
      </c>
      <c r="E312" s="33" t="str">
        <f t="shared" ref="E312:F312" si="48">IF(E190&lt;E191+E192,"грешка","")</f>
        <v/>
      </c>
      <c r="F312" s="33" t="str">
        <f t="shared" si="48"/>
        <v/>
      </c>
      <c r="G312" s="17"/>
      <c r="H312" s="17"/>
      <c r="I312" s="17"/>
      <c r="J312" s="17"/>
    </row>
    <row r="313" spans="2:10" ht="15.75" x14ac:dyDescent="0.25">
      <c r="B313" s="214" t="s">
        <v>1146</v>
      </c>
      <c r="C313" s="17"/>
      <c r="D313" s="33" t="str">
        <f>IF(D206&lt;D207+D209+D211+D213+D215,"грешка","")</f>
        <v/>
      </c>
      <c r="E313" s="33" t="str">
        <f t="shared" ref="E313:F313" si="49">IF(E206&lt;E207+E209+E211+E213+E215,"грешка","")</f>
        <v/>
      </c>
      <c r="F313" s="33" t="str">
        <f t="shared" si="49"/>
        <v/>
      </c>
      <c r="G313" s="17"/>
      <c r="H313" s="17"/>
      <c r="I313" s="17"/>
      <c r="J313" s="17"/>
    </row>
    <row r="314" spans="2:10" ht="15.75" x14ac:dyDescent="0.25">
      <c r="B314" s="214" t="s">
        <v>1147</v>
      </c>
      <c r="C314" s="17"/>
      <c r="D314" s="33" t="str">
        <f>IF(D207&lt;D208,"грешка","")</f>
        <v/>
      </c>
      <c r="E314" s="33" t="str">
        <f t="shared" ref="E314:F314" si="50">IF(E207&lt;E208,"грешка","")</f>
        <v/>
      </c>
      <c r="F314" s="33" t="str">
        <f t="shared" si="50"/>
        <v/>
      </c>
      <c r="G314" s="17"/>
      <c r="H314" s="17"/>
      <c r="I314" s="17"/>
      <c r="J314" s="17"/>
    </row>
    <row r="315" spans="2:10" ht="15.75" x14ac:dyDescent="0.25">
      <c r="B315" s="214" t="s">
        <v>1148</v>
      </c>
      <c r="C315" s="17"/>
      <c r="D315" s="33" t="str">
        <f>IF(D209&lt;D210,"грешка","")</f>
        <v/>
      </c>
      <c r="E315" s="33" t="str">
        <f t="shared" ref="E315:F315" si="51">IF(E209&lt;E210,"грешка","")</f>
        <v/>
      </c>
      <c r="F315" s="33" t="str">
        <f t="shared" si="51"/>
        <v/>
      </c>
      <c r="G315" s="17"/>
      <c r="H315" s="17"/>
      <c r="I315" s="17"/>
      <c r="J315" s="17"/>
    </row>
    <row r="316" spans="2:10" ht="15.75" x14ac:dyDescent="0.25">
      <c r="B316" s="214" t="s">
        <v>1149</v>
      </c>
      <c r="C316" s="17"/>
      <c r="D316" s="33" t="str">
        <f>IF(D211&lt;D212,"грешка","")</f>
        <v/>
      </c>
      <c r="E316" s="33" t="str">
        <f t="shared" ref="E316:F316" si="52">IF(E211&lt;E212,"грешка","")</f>
        <v/>
      </c>
      <c r="F316" s="33" t="str">
        <f t="shared" si="52"/>
        <v/>
      </c>
      <c r="G316" s="17"/>
      <c r="H316" s="17"/>
      <c r="I316" s="17"/>
      <c r="J316" s="17"/>
    </row>
    <row r="317" spans="2:10" ht="15.75" x14ac:dyDescent="0.25">
      <c r="B317" s="214" t="s">
        <v>1150</v>
      </c>
      <c r="C317" s="17"/>
      <c r="D317" s="33" t="str">
        <f>IF(D213&lt;D214,"грешка","")</f>
        <v/>
      </c>
      <c r="E317" s="33" t="str">
        <f t="shared" ref="E317:F317" si="53">IF(E213&lt;E214,"грешка","")</f>
        <v/>
      </c>
      <c r="F317" s="33" t="str">
        <f t="shared" si="53"/>
        <v/>
      </c>
      <c r="G317" s="17"/>
      <c r="H317" s="17"/>
      <c r="I317" s="17"/>
      <c r="J317" s="17"/>
    </row>
    <row r="318" spans="2:10" ht="15.75" x14ac:dyDescent="0.25">
      <c r="B318" s="214" t="s">
        <v>1151</v>
      </c>
      <c r="C318" s="17"/>
      <c r="D318" s="33" t="str">
        <f>IF(D216&lt;D217+D218+D219+D220+D223+D224+D225,"грешка","")</f>
        <v/>
      </c>
      <c r="E318" s="33" t="str">
        <f t="shared" ref="E318:F318" si="54">IF(E216&lt;E217+E218+E219+E220+E223+E224+E225,"грешка","")</f>
        <v/>
      </c>
      <c r="F318" s="33" t="str">
        <f t="shared" si="54"/>
        <v/>
      </c>
      <c r="G318" s="17"/>
      <c r="H318" s="17"/>
      <c r="I318" s="17"/>
      <c r="J318" s="17"/>
    </row>
    <row r="319" spans="2:10" ht="15.75" x14ac:dyDescent="0.25">
      <c r="B319" s="214" t="s">
        <v>1152</v>
      </c>
      <c r="C319" s="17"/>
      <c r="D319" s="33" t="str">
        <f>IF(D221&lt;D222,"грешка","")</f>
        <v/>
      </c>
      <c r="E319" s="33" t="str">
        <f t="shared" ref="E319:F319" si="55">IF(E221&lt;E222,"грешка","")</f>
        <v/>
      </c>
      <c r="F319" s="33" t="str">
        <f t="shared" si="55"/>
        <v/>
      </c>
      <c r="G319" s="17"/>
      <c r="H319" s="17"/>
      <c r="I319" s="17"/>
      <c r="J319" s="17"/>
    </row>
    <row r="320" spans="2:10" ht="15.75" x14ac:dyDescent="0.25">
      <c r="B320" s="214" t="s">
        <v>1153</v>
      </c>
      <c r="C320" s="17"/>
      <c r="D320" s="33" t="str">
        <f>IF(D226&lt;D227+D228+D229+D230+D231+D232+D233+D236,"грешка","")</f>
        <v/>
      </c>
      <c r="E320" s="33" t="str">
        <f t="shared" ref="E320:F320" si="56">IF(E226&lt;E227+E228+E229+E230+E231+E232+E233+E236,"грешка","")</f>
        <v/>
      </c>
      <c r="F320" s="33" t="str">
        <f t="shared" si="56"/>
        <v/>
      </c>
      <c r="G320" s="17"/>
      <c r="H320" s="17"/>
      <c r="I320" s="17"/>
      <c r="J320" s="17"/>
    </row>
    <row r="321" spans="2:10" ht="15.75" x14ac:dyDescent="0.25">
      <c r="B321" s="214" t="s">
        <v>1154</v>
      </c>
      <c r="C321" s="17"/>
      <c r="D321" s="33" t="str">
        <f>IF(D233&lt;D234+D235,"грешка","")</f>
        <v/>
      </c>
      <c r="E321" s="33" t="str">
        <f t="shared" ref="E321:F321" si="57">IF(E233&lt;E234+E235,"грешка","")</f>
        <v/>
      </c>
      <c r="F321" s="33" t="str">
        <f t="shared" si="57"/>
        <v/>
      </c>
      <c r="G321" s="17"/>
      <c r="H321" s="17"/>
      <c r="I321" s="17"/>
      <c r="J321" s="17"/>
    </row>
    <row r="322" spans="2:10" ht="15.75" x14ac:dyDescent="0.25">
      <c r="B322" s="214" t="s">
        <v>1155</v>
      </c>
      <c r="C322" s="17"/>
      <c r="D322" s="33" t="str">
        <f>IF(D237&lt;D238+D239+D240+D241+D242,"грешка","")</f>
        <v/>
      </c>
      <c r="E322" s="33" t="str">
        <f t="shared" ref="E322:F322" si="58">IF(E237&lt;E238+E239+E240+E241+E242,"грешка","")</f>
        <v/>
      </c>
      <c r="F322" s="33" t="str">
        <f t="shared" si="58"/>
        <v/>
      </c>
      <c r="G322" s="17"/>
      <c r="H322" s="17"/>
      <c r="I322" s="17"/>
      <c r="J322" s="17"/>
    </row>
    <row r="323" spans="2:10" ht="30" x14ac:dyDescent="0.25">
      <c r="B323" s="214" t="s">
        <v>1156</v>
      </c>
      <c r="C323" s="17"/>
      <c r="D323" s="33" t="str">
        <f>IF(D243&lt;D244+D247+D249+D251+D253+D254+D255+D256+D257+D260+D261,"грешка","")</f>
        <v/>
      </c>
      <c r="E323" s="33" t="str">
        <f t="shared" ref="E323:F323" si="59">IF(E243&lt;E244+E247+E249+E251+E253+E254+E255+E256+E257+E260+E261,"грешка","")</f>
        <v/>
      </c>
      <c r="F323" s="33" t="str">
        <f t="shared" si="59"/>
        <v/>
      </c>
      <c r="G323" s="17"/>
      <c r="H323" s="17"/>
      <c r="I323" s="17"/>
      <c r="J323" s="17"/>
    </row>
    <row r="324" spans="2:10" ht="15.75" x14ac:dyDescent="0.25">
      <c r="B324" s="214" t="s">
        <v>1157</v>
      </c>
      <c r="C324" s="17"/>
      <c r="D324" s="33" t="str">
        <f>IF(D244&lt;D245+D246,"грешка","")</f>
        <v/>
      </c>
      <c r="E324" s="33" t="str">
        <f t="shared" ref="E324:F324" si="60">IF(E244&lt;E245+E246,"грешка","")</f>
        <v/>
      </c>
      <c r="F324" s="33" t="str">
        <f t="shared" si="60"/>
        <v/>
      </c>
      <c r="G324" s="17"/>
      <c r="H324" s="17"/>
      <c r="I324" s="17"/>
      <c r="J324" s="17"/>
    </row>
    <row r="325" spans="2:10" ht="15.75" x14ac:dyDescent="0.25">
      <c r="B325" s="214" t="s">
        <v>1158</v>
      </c>
      <c r="C325" s="17"/>
      <c r="D325" s="33" t="str">
        <f>IF(D247&lt;D248,"грешка","")</f>
        <v/>
      </c>
      <c r="E325" s="33" t="str">
        <f t="shared" ref="E325:F325" si="61">IF(E247&lt;E248,"грешка","")</f>
        <v/>
      </c>
      <c r="F325" s="33" t="str">
        <f t="shared" si="61"/>
        <v/>
      </c>
      <c r="G325" s="17"/>
      <c r="H325" s="17"/>
      <c r="I325" s="17"/>
      <c r="J325" s="17"/>
    </row>
    <row r="326" spans="2:10" ht="15.75" x14ac:dyDescent="0.25">
      <c r="B326" s="214" t="s">
        <v>1159</v>
      </c>
      <c r="C326" s="17"/>
      <c r="D326" s="33" t="str">
        <f>IF(D249&lt;D250,"грешка","")</f>
        <v/>
      </c>
      <c r="E326" s="33" t="str">
        <f t="shared" ref="E326:F326" si="62">IF(E249&lt;E250,"грешка","")</f>
        <v/>
      </c>
      <c r="F326" s="33" t="str">
        <f t="shared" si="62"/>
        <v/>
      </c>
      <c r="G326" s="17"/>
      <c r="H326" s="17"/>
      <c r="I326" s="17"/>
      <c r="J326" s="17"/>
    </row>
    <row r="327" spans="2:10" ht="15.75" x14ac:dyDescent="0.25">
      <c r="B327" s="214" t="s">
        <v>1160</v>
      </c>
      <c r="C327" s="17"/>
      <c r="D327" s="33" t="str">
        <f>IF(D251&lt;D252,"грешка","")</f>
        <v/>
      </c>
      <c r="E327" s="33" t="str">
        <f t="shared" ref="E327:F327" si="63">IF(E251&lt;E252,"грешка","")</f>
        <v/>
      </c>
      <c r="F327" s="33" t="str">
        <f t="shared" si="63"/>
        <v/>
      </c>
      <c r="G327" s="17"/>
      <c r="H327" s="17"/>
      <c r="I327" s="17"/>
      <c r="J327" s="17"/>
    </row>
    <row r="328" spans="2:10" ht="15.75" x14ac:dyDescent="0.25">
      <c r="B328" s="214" t="s">
        <v>1161</v>
      </c>
      <c r="C328" s="17"/>
      <c r="D328" s="33" t="str">
        <f>IF(D257&lt;D258+D259,"грешка","")</f>
        <v/>
      </c>
      <c r="E328" s="33" t="str">
        <f t="shared" ref="E328:F328" si="64">IF(E257&lt;E258+E259,"грешка","")</f>
        <v/>
      </c>
      <c r="F328" s="33" t="str">
        <f t="shared" si="64"/>
        <v/>
      </c>
      <c r="G328" s="17"/>
      <c r="H328" s="17"/>
      <c r="I328" s="17"/>
      <c r="J328" s="17"/>
    </row>
    <row r="329" spans="2:10" ht="15.75" x14ac:dyDescent="0.25">
      <c r="B329" s="214" t="s">
        <v>1162</v>
      </c>
      <c r="C329" s="17"/>
      <c r="D329" s="33"/>
      <c r="E329" s="33"/>
      <c r="F329" s="33"/>
      <c r="G329" s="17"/>
      <c r="H329" s="17"/>
      <c r="I329" s="17"/>
      <c r="J329" s="17"/>
    </row>
    <row r="330" spans="2:10" ht="15.75" x14ac:dyDescent="0.25">
      <c r="B330" s="214" t="s">
        <v>1163</v>
      </c>
      <c r="C330" s="17"/>
      <c r="D330" s="33"/>
      <c r="E330" s="33"/>
      <c r="F330" s="33"/>
      <c r="G330" s="17"/>
      <c r="H330" s="17"/>
      <c r="I330" s="17"/>
      <c r="J330" s="17"/>
    </row>
    <row r="331" spans="2:10" ht="15.75" x14ac:dyDescent="0.25">
      <c r="B331" s="214" t="s">
        <v>1164</v>
      </c>
      <c r="C331" s="17"/>
      <c r="D331" s="33"/>
      <c r="E331" s="33"/>
      <c r="F331" s="33"/>
      <c r="G331" s="17"/>
      <c r="H331" s="17"/>
      <c r="I331" s="17"/>
      <c r="J331" s="17"/>
    </row>
    <row r="332" spans="2:10" ht="15.75" x14ac:dyDescent="0.25">
      <c r="B332" s="214"/>
      <c r="C332" s="17"/>
      <c r="D332" s="33"/>
      <c r="E332" s="33"/>
      <c r="F332" s="33"/>
      <c r="G332" s="17"/>
      <c r="H332" s="17"/>
      <c r="I332" s="17"/>
      <c r="J332" s="17"/>
    </row>
    <row r="334" spans="2:10" ht="15" customHeight="1" x14ac:dyDescent="0.25">
      <c r="B334" s="848" t="s">
        <v>1165</v>
      </c>
      <c r="C334" s="848"/>
      <c r="D334" s="848"/>
      <c r="E334" s="848"/>
      <c r="F334" s="848"/>
      <c r="G334" s="848"/>
      <c r="H334" s="848"/>
      <c r="I334" s="848"/>
      <c r="J334" s="848"/>
    </row>
    <row r="335" spans="2:10" ht="18" customHeight="1" x14ac:dyDescent="0.25">
      <c r="B335" s="848"/>
      <c r="C335" s="848"/>
      <c r="D335" s="848"/>
      <c r="E335" s="848"/>
      <c r="F335" s="848"/>
      <c r="G335" s="848"/>
      <c r="H335" s="848"/>
      <c r="I335" s="848"/>
      <c r="J335" s="848"/>
    </row>
    <row r="336" spans="2:10" ht="18" x14ac:dyDescent="0.25">
      <c r="B336" s="382"/>
      <c r="C336" s="383"/>
      <c r="D336" s="17"/>
      <c r="E336" s="17"/>
      <c r="F336" s="17"/>
      <c r="G336" s="17"/>
      <c r="H336" s="17"/>
    </row>
    <row r="337" spans="2:9" ht="16.5" thickBot="1" x14ac:dyDescent="0.3">
      <c r="B337" s="384"/>
      <c r="C337" s="383"/>
      <c r="D337" s="17"/>
      <c r="E337" s="17"/>
      <c r="F337" s="17"/>
      <c r="G337" s="17"/>
      <c r="H337" s="19" t="s">
        <v>2</v>
      </c>
    </row>
    <row r="338" spans="2:9" ht="30" thickBot="1" x14ac:dyDescent="0.3">
      <c r="B338" s="849" t="s">
        <v>687</v>
      </c>
      <c r="C338" s="851" t="s">
        <v>239</v>
      </c>
      <c r="D338" s="720" t="s">
        <v>1166</v>
      </c>
      <c r="E338" s="730"/>
      <c r="F338" s="856"/>
      <c r="G338" s="385"/>
      <c r="H338" s="342" t="s">
        <v>689</v>
      </c>
      <c r="I338" s="342" t="s">
        <v>690</v>
      </c>
    </row>
    <row r="339" spans="2:9" ht="75.75" thickBot="1" x14ac:dyDescent="0.3">
      <c r="B339" s="850"/>
      <c r="C339" s="852"/>
      <c r="D339" s="386" t="s">
        <v>347</v>
      </c>
      <c r="E339" s="387" t="s">
        <v>691</v>
      </c>
      <c r="F339" s="388" t="s">
        <v>692</v>
      </c>
      <c r="G339" s="385"/>
      <c r="H339" s="385"/>
    </row>
    <row r="340" spans="2:9" ht="16.5" thickBot="1" x14ac:dyDescent="0.3">
      <c r="B340" s="389" t="s">
        <v>26</v>
      </c>
      <c r="C340" s="25" t="s">
        <v>27</v>
      </c>
      <c r="D340" s="24">
        <v>1</v>
      </c>
      <c r="E340" s="390">
        <v>2</v>
      </c>
      <c r="F340" s="24">
        <v>3</v>
      </c>
      <c r="G340" s="385"/>
      <c r="H340" s="385"/>
    </row>
    <row r="341" spans="2:9" ht="30" x14ac:dyDescent="0.25">
      <c r="B341" s="438" t="s">
        <v>1167</v>
      </c>
      <c r="C341" s="439" t="s">
        <v>247</v>
      </c>
      <c r="D341" s="440"/>
      <c r="E341" s="394"/>
      <c r="F341" s="395"/>
      <c r="G341" s="17"/>
      <c r="H341" s="33" t="str">
        <f>IF(D341&lt;E341,"грешка","")</f>
        <v/>
      </c>
      <c r="I341" s="33" t="str">
        <f>IF(D341&lt;F341,"грешка","")</f>
        <v/>
      </c>
    </row>
    <row r="342" spans="2:9" ht="29.25" x14ac:dyDescent="0.25">
      <c r="B342" s="441" t="s">
        <v>1168</v>
      </c>
      <c r="C342" s="232" t="s">
        <v>248</v>
      </c>
      <c r="D342" s="442"/>
      <c r="E342" s="443"/>
      <c r="F342" s="444"/>
      <c r="H342" s="33" t="str">
        <f t="shared" ref="H342:H355" si="65">IF(D342&lt;E342,"грешка","")</f>
        <v/>
      </c>
      <c r="I342" s="33" t="str">
        <f t="shared" ref="I342:I355" si="66">IF(D342&lt;F342,"грешка","")</f>
        <v/>
      </c>
    </row>
    <row r="343" spans="2:9" ht="29.25" x14ac:dyDescent="0.25">
      <c r="B343" s="445" t="s">
        <v>1169</v>
      </c>
      <c r="C343" s="232" t="s">
        <v>249</v>
      </c>
      <c r="D343" s="442"/>
      <c r="E343" s="443"/>
      <c r="F343" s="444"/>
      <c r="H343" s="33" t="str">
        <f t="shared" si="65"/>
        <v/>
      </c>
      <c r="I343" s="33" t="str">
        <f t="shared" si="66"/>
        <v/>
      </c>
    </row>
    <row r="344" spans="2:9" ht="29.25" x14ac:dyDescent="0.25">
      <c r="B344" s="445" t="s">
        <v>1170</v>
      </c>
      <c r="C344" s="232" t="s">
        <v>250</v>
      </c>
      <c r="D344" s="442"/>
      <c r="E344" s="443"/>
      <c r="F344" s="444"/>
      <c r="H344" s="33" t="str">
        <f t="shared" si="65"/>
        <v/>
      </c>
      <c r="I344" s="33" t="str">
        <f t="shared" si="66"/>
        <v/>
      </c>
    </row>
    <row r="345" spans="2:9" ht="15.75" x14ac:dyDescent="0.25">
      <c r="B345" s="445" t="s">
        <v>1171</v>
      </c>
      <c r="C345" s="232" t="s">
        <v>251</v>
      </c>
      <c r="D345" s="442"/>
      <c r="E345" s="443"/>
      <c r="F345" s="444"/>
      <c r="H345" s="33" t="str">
        <f t="shared" si="65"/>
        <v/>
      </c>
      <c r="I345" s="33" t="str">
        <f t="shared" si="66"/>
        <v/>
      </c>
    </row>
    <row r="346" spans="2:9" ht="43.5" x14ac:dyDescent="0.25">
      <c r="B346" s="441" t="s">
        <v>1172</v>
      </c>
      <c r="C346" s="232" t="s">
        <v>252</v>
      </c>
      <c r="D346" s="442"/>
      <c r="E346" s="443"/>
      <c r="F346" s="444"/>
      <c r="H346" s="33" t="str">
        <f t="shared" si="65"/>
        <v/>
      </c>
      <c r="I346" s="33" t="str">
        <f t="shared" si="66"/>
        <v/>
      </c>
    </row>
    <row r="347" spans="2:9" ht="29.25" x14ac:dyDescent="0.25">
      <c r="B347" s="445" t="s">
        <v>1173</v>
      </c>
      <c r="C347" s="232" t="s">
        <v>253</v>
      </c>
      <c r="D347" s="442"/>
      <c r="E347" s="446"/>
      <c r="F347" s="444"/>
      <c r="H347" s="33" t="str">
        <f t="shared" si="65"/>
        <v/>
      </c>
      <c r="I347" s="33" t="str">
        <f t="shared" si="66"/>
        <v/>
      </c>
    </row>
    <row r="348" spans="2:9" ht="29.25" x14ac:dyDescent="0.25">
      <c r="B348" s="445" t="s">
        <v>1174</v>
      </c>
      <c r="C348" s="232" t="s">
        <v>254</v>
      </c>
      <c r="D348" s="442"/>
      <c r="E348" s="446"/>
      <c r="F348" s="444"/>
      <c r="H348" s="33" t="str">
        <f t="shared" si="65"/>
        <v/>
      </c>
      <c r="I348" s="33" t="str">
        <f t="shared" si="66"/>
        <v/>
      </c>
    </row>
    <row r="349" spans="2:9" ht="15.75" x14ac:dyDescent="0.25">
      <c r="B349" s="441" t="s">
        <v>1175</v>
      </c>
      <c r="C349" s="232" t="s">
        <v>255</v>
      </c>
      <c r="D349" s="442"/>
      <c r="E349" s="443"/>
      <c r="F349" s="444"/>
      <c r="H349" s="33" t="str">
        <f t="shared" si="65"/>
        <v/>
      </c>
      <c r="I349" s="33" t="str">
        <f t="shared" si="66"/>
        <v/>
      </c>
    </row>
    <row r="350" spans="2:9" ht="29.25" x14ac:dyDescent="0.25">
      <c r="B350" s="441" t="s">
        <v>1176</v>
      </c>
      <c r="C350" s="232" t="s">
        <v>256</v>
      </c>
      <c r="D350" s="442"/>
      <c r="E350" s="443"/>
      <c r="F350" s="447"/>
      <c r="H350" s="33" t="str">
        <f t="shared" si="65"/>
        <v/>
      </c>
      <c r="I350" s="33" t="str">
        <f t="shared" si="66"/>
        <v/>
      </c>
    </row>
    <row r="351" spans="2:9" ht="15.75" x14ac:dyDescent="0.25">
      <c r="B351" s="445" t="s">
        <v>1177</v>
      </c>
      <c r="C351" s="232" t="s">
        <v>257</v>
      </c>
      <c r="D351" s="442"/>
      <c r="E351" s="443"/>
      <c r="F351" s="447"/>
      <c r="H351" s="33" t="str">
        <f t="shared" si="65"/>
        <v/>
      </c>
      <c r="I351" s="33" t="str">
        <f t="shared" si="66"/>
        <v/>
      </c>
    </row>
    <row r="352" spans="2:9" ht="15.75" x14ac:dyDescent="0.25">
      <c r="B352" s="445" t="s">
        <v>1178</v>
      </c>
      <c r="C352" s="232" t="s">
        <v>258</v>
      </c>
      <c r="D352" s="442"/>
      <c r="E352" s="443"/>
      <c r="F352" s="447"/>
      <c r="H352" s="33" t="str">
        <f t="shared" si="65"/>
        <v/>
      </c>
      <c r="I352" s="33" t="str">
        <f t="shared" si="66"/>
        <v/>
      </c>
    </row>
    <row r="353" spans="2:10" ht="15.75" x14ac:dyDescent="0.25">
      <c r="B353" s="445" t="s">
        <v>1179</v>
      </c>
      <c r="C353" s="232" t="s">
        <v>259</v>
      </c>
      <c r="D353" s="442"/>
      <c r="E353" s="446"/>
      <c r="F353" s="447"/>
      <c r="H353" s="33" t="str">
        <f t="shared" si="65"/>
        <v/>
      </c>
      <c r="I353" s="33" t="str">
        <f t="shared" si="66"/>
        <v/>
      </c>
    </row>
    <row r="354" spans="2:10" ht="15.75" x14ac:dyDescent="0.25">
      <c r="B354" s="445" t="s">
        <v>1180</v>
      </c>
      <c r="C354" s="232" t="s">
        <v>260</v>
      </c>
      <c r="D354" s="442"/>
      <c r="E354" s="446"/>
      <c r="F354" s="447"/>
      <c r="H354" s="33" t="str">
        <f t="shared" si="65"/>
        <v/>
      </c>
      <c r="I354" s="33" t="str">
        <f t="shared" si="66"/>
        <v/>
      </c>
    </row>
    <row r="355" spans="2:10" ht="16.5" thickBot="1" x14ac:dyDescent="0.3">
      <c r="B355" s="448" t="s">
        <v>1181</v>
      </c>
      <c r="C355" s="242" t="s">
        <v>261</v>
      </c>
      <c r="D355" s="449"/>
      <c r="E355" s="450"/>
      <c r="F355" s="186"/>
      <c r="H355" s="33" t="str">
        <f t="shared" si="65"/>
        <v/>
      </c>
      <c r="I355" s="33" t="str">
        <f t="shared" si="66"/>
        <v/>
      </c>
    </row>
    <row r="357" spans="2:10" ht="15.75" x14ac:dyDescent="0.25">
      <c r="B357" s="437" t="s">
        <v>280</v>
      </c>
      <c r="C357" s="17"/>
      <c r="D357" s="17"/>
      <c r="E357" s="17"/>
      <c r="F357" s="17"/>
      <c r="G357" s="17"/>
      <c r="H357" s="17"/>
      <c r="I357" s="17"/>
      <c r="J357" s="17"/>
    </row>
    <row r="358" spans="2:10" ht="15.75" x14ac:dyDescent="0.25">
      <c r="B358" s="214" t="s">
        <v>1182</v>
      </c>
      <c r="C358" s="17"/>
      <c r="D358" s="33" t="str">
        <f>IF(D341&lt;D342+D346+D349+D350+D355,"грешка","")</f>
        <v/>
      </c>
      <c r="E358" s="33" t="str">
        <f t="shared" ref="E358:F358" si="67">IF(E341&lt;E342+E346+E349+E350+E355,"грешка","")</f>
        <v/>
      </c>
      <c r="F358" s="33" t="str">
        <f t="shared" si="67"/>
        <v/>
      </c>
      <c r="G358" s="17"/>
      <c r="H358" s="17"/>
      <c r="I358" s="17"/>
      <c r="J358" s="17"/>
    </row>
    <row r="359" spans="2:10" ht="15.75" x14ac:dyDescent="0.25">
      <c r="B359" s="214" t="s">
        <v>1183</v>
      </c>
      <c r="C359" s="17"/>
      <c r="D359" s="33" t="str">
        <f>IF(D342&lt;D343+D344+D345,"грешка","")</f>
        <v/>
      </c>
      <c r="E359" s="33" t="str">
        <f t="shared" ref="E359:F359" si="68">IF(E342&lt;E343+E344+E345,"грешка","")</f>
        <v/>
      </c>
      <c r="F359" s="33" t="str">
        <f t="shared" si="68"/>
        <v/>
      </c>
      <c r="G359" s="17"/>
      <c r="H359" s="17"/>
      <c r="I359" s="17"/>
      <c r="J359" s="17"/>
    </row>
    <row r="360" spans="2:10" ht="15.75" x14ac:dyDescent="0.25">
      <c r="B360" s="214" t="s">
        <v>1184</v>
      </c>
      <c r="C360" s="17"/>
      <c r="D360" s="33" t="str">
        <f>IF(D346&lt;D347+D348,"грешка","")</f>
        <v/>
      </c>
      <c r="E360" s="33" t="str">
        <f t="shared" ref="E360:F360" si="69">IF(E346&lt;E347+E348,"грешка","")</f>
        <v/>
      </c>
      <c r="F360" s="33" t="str">
        <f t="shared" si="69"/>
        <v/>
      </c>
      <c r="G360" s="17"/>
      <c r="H360" s="17"/>
      <c r="I360" s="17"/>
      <c r="J360" s="17"/>
    </row>
    <row r="361" spans="2:10" ht="15.75" x14ac:dyDescent="0.25">
      <c r="B361" s="214" t="s">
        <v>1185</v>
      </c>
      <c r="C361" s="17"/>
      <c r="D361" s="33" t="str">
        <f>IF(D350&lt;D351+D352+D353+D354,"грешка","")</f>
        <v/>
      </c>
      <c r="E361" s="33" t="str">
        <f t="shared" ref="E361:F361" si="70">IF(E350&lt;E351+E352+E353+E354,"грешка","")</f>
        <v/>
      </c>
      <c r="F361" s="33" t="str">
        <f t="shared" si="70"/>
        <v/>
      </c>
      <c r="G361" s="17"/>
      <c r="H361" s="17"/>
      <c r="I361" s="17"/>
      <c r="J361" s="17"/>
    </row>
    <row r="362" spans="2:10" ht="15.75" x14ac:dyDescent="0.25">
      <c r="B362" s="214"/>
      <c r="C362" s="17"/>
      <c r="D362" s="33"/>
      <c r="E362" s="33"/>
      <c r="F362" s="33"/>
      <c r="G362" s="17"/>
      <c r="H362" s="17"/>
      <c r="I362" s="17"/>
      <c r="J362" s="17"/>
    </row>
    <row r="363" spans="2:10" ht="15.75" customHeight="1" x14ac:dyDescent="0.25"/>
    <row r="364" spans="2:10" ht="18" customHeight="1" x14ac:dyDescent="0.25"/>
    <row r="365" spans="2:10" x14ac:dyDescent="0.25">
      <c r="B365" s="848" t="s">
        <v>1186</v>
      </c>
      <c r="C365" s="848"/>
      <c r="D365" s="848"/>
      <c r="E365" s="848"/>
      <c r="F365" s="848"/>
      <c r="G365" s="848"/>
      <c r="H365" s="848"/>
      <c r="I365" s="848"/>
    </row>
    <row r="366" spans="2:10" x14ac:dyDescent="0.25">
      <c r="B366" s="848"/>
      <c r="C366" s="848"/>
      <c r="D366" s="848"/>
      <c r="E366" s="848"/>
      <c r="F366" s="848"/>
      <c r="G366" s="848"/>
      <c r="H366" s="848"/>
      <c r="I366" s="848"/>
    </row>
    <row r="367" spans="2:10" ht="16.5" thickBot="1" x14ac:dyDescent="0.3">
      <c r="B367" s="384"/>
      <c r="C367" s="383"/>
      <c r="D367" s="17"/>
      <c r="E367" s="17"/>
      <c r="G367" s="19" t="s">
        <v>2</v>
      </c>
    </row>
    <row r="368" spans="2:10" ht="29.25" x14ac:dyDescent="0.25">
      <c r="B368" s="849" t="s">
        <v>1187</v>
      </c>
      <c r="C368" s="851" t="s">
        <v>239</v>
      </c>
      <c r="D368" s="853" t="s">
        <v>1166</v>
      </c>
      <c r="E368" s="854"/>
      <c r="G368" s="342" t="s">
        <v>689</v>
      </c>
    </row>
    <row r="369" spans="2:7" ht="38.25" customHeight="1" thickBot="1" x14ac:dyDescent="0.3">
      <c r="B369" s="850"/>
      <c r="C369" s="852"/>
      <c r="D369" s="451" t="s">
        <v>347</v>
      </c>
      <c r="E369" s="387" t="s">
        <v>691</v>
      </c>
      <c r="G369" s="385"/>
    </row>
    <row r="370" spans="2:7" ht="12.75" customHeight="1" thickBot="1" x14ac:dyDescent="0.3">
      <c r="B370" s="23" t="s">
        <v>26</v>
      </c>
      <c r="C370" s="25" t="s">
        <v>27</v>
      </c>
      <c r="D370" s="24">
        <v>1</v>
      </c>
      <c r="E370" s="390">
        <v>2</v>
      </c>
      <c r="G370" s="385"/>
    </row>
    <row r="371" spans="2:7" ht="30" x14ac:dyDescent="0.25">
      <c r="B371" s="452" t="s">
        <v>1188</v>
      </c>
      <c r="C371" s="439" t="s">
        <v>247</v>
      </c>
      <c r="D371" s="453"/>
      <c r="E371" s="395"/>
      <c r="G371" s="33" t="str">
        <f>IF(D371&lt;E371,"грешка","")</f>
        <v/>
      </c>
    </row>
    <row r="372" spans="2:7" ht="15.75" x14ac:dyDescent="0.25">
      <c r="B372" s="454" t="s">
        <v>1189</v>
      </c>
      <c r="C372" s="232" t="s">
        <v>248</v>
      </c>
      <c r="D372" s="455"/>
      <c r="E372" s="456"/>
      <c r="G372" s="33" t="str">
        <f t="shared" ref="G372:G386" si="71">IF(D372&lt;E372,"грешка","")</f>
        <v/>
      </c>
    </row>
    <row r="373" spans="2:7" ht="15.75" x14ac:dyDescent="0.25">
      <c r="B373" s="457" t="s">
        <v>1190</v>
      </c>
      <c r="C373" s="232" t="s">
        <v>249</v>
      </c>
      <c r="D373" s="455"/>
      <c r="E373" s="456"/>
      <c r="G373" s="33" t="str">
        <f t="shared" si="71"/>
        <v/>
      </c>
    </row>
    <row r="374" spans="2:7" ht="29.25" x14ac:dyDescent="0.25">
      <c r="B374" s="458" t="s">
        <v>1191</v>
      </c>
      <c r="C374" s="232" t="s">
        <v>250</v>
      </c>
      <c r="D374" s="455"/>
      <c r="E374" s="456"/>
      <c r="G374" s="33" t="str">
        <f t="shared" si="71"/>
        <v/>
      </c>
    </row>
    <row r="375" spans="2:7" ht="57" customHeight="1" x14ac:dyDescent="0.25">
      <c r="B375" s="458" t="s">
        <v>1192</v>
      </c>
      <c r="C375" s="232" t="s">
        <v>251</v>
      </c>
      <c r="D375" s="455"/>
      <c r="E375" s="456"/>
      <c r="G375" s="33" t="str">
        <f t="shared" si="71"/>
        <v/>
      </c>
    </row>
    <row r="376" spans="2:7" ht="29.25" x14ac:dyDescent="0.25">
      <c r="B376" s="457" t="s">
        <v>1193</v>
      </c>
      <c r="C376" s="232" t="s">
        <v>252</v>
      </c>
      <c r="D376" s="455"/>
      <c r="E376" s="456"/>
      <c r="G376" s="33" t="str">
        <f t="shared" si="71"/>
        <v/>
      </c>
    </row>
    <row r="377" spans="2:7" ht="15.75" x14ac:dyDescent="0.25">
      <c r="B377" s="458" t="s">
        <v>1194</v>
      </c>
      <c r="C377" s="232" t="s">
        <v>253</v>
      </c>
      <c r="D377" s="455"/>
      <c r="E377" s="456"/>
      <c r="G377" s="33" t="str">
        <f t="shared" si="71"/>
        <v/>
      </c>
    </row>
    <row r="378" spans="2:7" ht="29.25" x14ac:dyDescent="0.25">
      <c r="B378" s="458" t="s">
        <v>1195</v>
      </c>
      <c r="C378" s="232" t="s">
        <v>254</v>
      </c>
      <c r="D378" s="455"/>
      <c r="E378" s="456"/>
      <c r="G378" s="33" t="str">
        <f t="shared" si="71"/>
        <v/>
      </c>
    </row>
    <row r="379" spans="2:7" ht="30.75" customHeight="1" x14ac:dyDescent="0.25">
      <c r="B379" s="458" t="s">
        <v>1196</v>
      </c>
      <c r="C379" s="232" t="s">
        <v>255</v>
      </c>
      <c r="D379" s="455"/>
      <c r="E379" s="456"/>
      <c r="G379" s="33" t="str">
        <f t="shared" si="71"/>
        <v/>
      </c>
    </row>
    <row r="380" spans="2:7" ht="44.25" customHeight="1" x14ac:dyDescent="0.25">
      <c r="B380" s="458" t="s">
        <v>1197</v>
      </c>
      <c r="C380" s="232" t="s">
        <v>256</v>
      </c>
      <c r="D380" s="455"/>
      <c r="E380" s="456"/>
      <c r="G380" s="33" t="str">
        <f t="shared" si="71"/>
        <v/>
      </c>
    </row>
    <row r="381" spans="2:7" ht="29.25" x14ac:dyDescent="0.25">
      <c r="B381" s="458" t="s">
        <v>1198</v>
      </c>
      <c r="C381" s="232" t="s">
        <v>257</v>
      </c>
      <c r="D381" s="455"/>
      <c r="E381" s="456"/>
      <c r="G381" s="33" t="str">
        <f t="shared" si="71"/>
        <v/>
      </c>
    </row>
    <row r="382" spans="2:7" ht="24.75" customHeight="1" x14ac:dyDescent="0.25">
      <c r="B382" s="458" t="s">
        <v>1199</v>
      </c>
      <c r="C382" s="232" t="s">
        <v>258</v>
      </c>
      <c r="D382" s="455"/>
      <c r="E382" s="456"/>
      <c r="G382" s="33" t="str">
        <f t="shared" si="71"/>
        <v/>
      </c>
    </row>
    <row r="383" spans="2:7" ht="29.25" x14ac:dyDescent="0.25">
      <c r="B383" s="458" t="s">
        <v>1200</v>
      </c>
      <c r="C383" s="232" t="s">
        <v>259</v>
      </c>
      <c r="D383" s="455"/>
      <c r="E383" s="456"/>
      <c r="G383" s="33" t="str">
        <f t="shared" si="71"/>
        <v/>
      </c>
    </row>
    <row r="384" spans="2:7" ht="15.75" x14ac:dyDescent="0.25">
      <c r="B384" s="454" t="s">
        <v>1201</v>
      </c>
      <c r="C384" s="232" t="s">
        <v>260</v>
      </c>
      <c r="D384" s="455"/>
      <c r="E384" s="456"/>
      <c r="G384" s="33" t="str">
        <f t="shared" si="71"/>
        <v/>
      </c>
    </row>
    <row r="385" spans="2:8" ht="15.75" x14ac:dyDescent="0.25">
      <c r="B385" s="459" t="s">
        <v>1202</v>
      </c>
      <c r="C385" s="232" t="s">
        <v>261</v>
      </c>
      <c r="D385" s="455"/>
      <c r="E385" s="456"/>
      <c r="G385" s="33" t="str">
        <f t="shared" si="71"/>
        <v/>
      </c>
    </row>
    <row r="386" spans="2:8" ht="16.5" thickBot="1" x14ac:dyDescent="0.3">
      <c r="B386" s="460" t="s">
        <v>1203</v>
      </c>
      <c r="C386" s="242" t="s">
        <v>262</v>
      </c>
      <c r="D386" s="461"/>
      <c r="E386" s="462"/>
      <c r="G386" s="33" t="str">
        <f t="shared" si="71"/>
        <v/>
      </c>
    </row>
    <row r="387" spans="2:8" ht="15.75" x14ac:dyDescent="0.25">
      <c r="C387" s="17"/>
      <c r="D387" s="17"/>
      <c r="E387" s="17"/>
    </row>
    <row r="388" spans="2:8" ht="15.75" x14ac:dyDescent="0.25">
      <c r="B388" s="437" t="s">
        <v>280</v>
      </c>
      <c r="C388" s="17"/>
      <c r="D388" s="17"/>
      <c r="E388" s="17"/>
      <c r="F388" s="17"/>
      <c r="G388" s="17"/>
      <c r="H388" s="17"/>
    </row>
    <row r="389" spans="2:8" ht="15.75" x14ac:dyDescent="0.25">
      <c r="B389" s="463" t="s">
        <v>1204</v>
      </c>
      <c r="C389" s="32"/>
      <c r="D389" s="33" t="str">
        <f>IF(D371&lt;D243,"грешка","")</f>
        <v/>
      </c>
      <c r="E389" s="33"/>
      <c r="F389" s="33"/>
      <c r="G389" s="33"/>
      <c r="H389" s="33"/>
    </row>
    <row r="390" spans="2:8" ht="15.75" x14ac:dyDescent="0.25">
      <c r="B390" s="463" t="s">
        <v>1205</v>
      </c>
      <c r="C390" s="17"/>
      <c r="D390" s="33"/>
      <c r="E390" s="33" t="str">
        <f>IF(E371&lt;E243,"грешка","")</f>
        <v/>
      </c>
      <c r="F390" s="33"/>
      <c r="G390" s="33"/>
      <c r="H390" s="33"/>
    </row>
    <row r="391" spans="2:8" ht="15.75" x14ac:dyDescent="0.25">
      <c r="B391" s="214" t="s">
        <v>1206</v>
      </c>
      <c r="C391" s="383"/>
      <c r="D391" s="33" t="str">
        <f>IF(D371&lt;D372+D384+D385+D386,"грешка","")</f>
        <v/>
      </c>
      <c r="E391" s="33" t="str">
        <f>IF(E371&lt;E372+E384+E385+E386,"грешка","")</f>
        <v/>
      </c>
      <c r="F391" s="33"/>
      <c r="G391" s="33"/>
      <c r="H391" s="33" t="str">
        <f t="shared" ref="H391" si="72">IF(H370&lt;H371+H383+H384+H385,"грешка","")</f>
        <v/>
      </c>
    </row>
    <row r="392" spans="2:8" ht="15.75" x14ac:dyDescent="0.25">
      <c r="B392" s="214" t="s">
        <v>1207</v>
      </c>
      <c r="C392" s="383"/>
      <c r="D392" s="33" t="str">
        <f>IF(D372=D373+D376,"","грешка")</f>
        <v/>
      </c>
      <c r="E392" s="33" t="str">
        <f>IF(E372=E373+E376,"","грешка")</f>
        <v/>
      </c>
      <c r="F392" s="33"/>
      <c r="G392" s="33"/>
      <c r="H392" s="33" t="str">
        <f t="shared" ref="H392" si="73">IF(H371=H372+H375,"","грешка")</f>
        <v/>
      </c>
    </row>
    <row r="393" spans="2:8" ht="15.75" x14ac:dyDescent="0.25">
      <c r="B393" s="214" t="s">
        <v>1208</v>
      </c>
      <c r="C393" s="383"/>
      <c r="D393" s="33" t="str">
        <f>IF(D373=D374+D375,"","грешка")</f>
        <v/>
      </c>
      <c r="E393" s="33" t="str">
        <f>IF(E373=E374+E375,"","грешка")</f>
        <v/>
      </c>
      <c r="F393" s="33"/>
      <c r="G393" s="33"/>
      <c r="H393" s="33" t="str">
        <f t="shared" ref="H393" si="74">IF(H372=H373+H374,"","грешка")</f>
        <v/>
      </c>
    </row>
    <row r="394" spans="2:8" ht="15.75" x14ac:dyDescent="0.25">
      <c r="B394" s="214" t="s">
        <v>1209</v>
      </c>
      <c r="C394" s="383"/>
      <c r="D394" s="33" t="str">
        <f>IF(D376&lt;D377+D378+D379+D380+D381+D382+D383,"грешка","")</f>
        <v/>
      </c>
      <c r="E394" s="33" t="str">
        <f>IF(E376&lt;E377+E378+E379+E380+E381+E382+E383,"грешка","")</f>
        <v/>
      </c>
      <c r="F394" s="33"/>
      <c r="G394" s="33"/>
      <c r="H394" s="33" t="str">
        <f t="shared" ref="H394" si="75">IF(H375&lt;H376+H377+H378+H379+H380+H381+H382,"грешка","")</f>
        <v/>
      </c>
    </row>
  </sheetData>
  <mergeCells count="12">
    <mergeCell ref="B365:I366"/>
    <mergeCell ref="B368:B369"/>
    <mergeCell ref="C368:C369"/>
    <mergeCell ref="D368:E368"/>
    <mergeCell ref="B4:K4"/>
    <mergeCell ref="B7:B8"/>
    <mergeCell ref="C7:C8"/>
    <mergeCell ref="D7:F7"/>
    <mergeCell ref="B334:J335"/>
    <mergeCell ref="B338:B339"/>
    <mergeCell ref="C338:C339"/>
    <mergeCell ref="D338:F338"/>
  </mergeCells>
  <dataValidations count="4">
    <dataValidation type="whole" operator="greaterThanOrEqual" allowBlank="1" showInputMessage="1" showErrorMessage="1" sqref="D372:E374">
      <formula1>0</formula1>
    </dataValidation>
    <dataValidation type="whole" operator="greaterThan" allowBlank="1" showInputMessage="1" showErrorMessage="1" error="Непозволена стойност или неправилно използване на клавиша &quot;space&quot;!" sqref="D347:D348">
      <formula1>0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D172:F173 D176:F179 E205:F205 D10:F44 D47:F58 D60:F68 D71:F110 D114:F142 D144:F156 D159:F170 D181:F182 D184:F198 D200:F203 D205:D215 F206:F266 D216:E266 D350:E352 F347:F348 D341:F346 D349:F349 D353:D354 D355:F355 D371:E371">
      <formula1>0</formula1>
    </dataValidation>
    <dataValidation type="whole" operator="lessThan" allowBlank="1" showInputMessage="1" showErrorMessage="1" error="Непозволена стойност или неправилно използване на клавиша &quot;space&quot;!" sqref="D59:F59 D69:F70 D111:F113 D143:F143 D157:F158 D171:F171 D174:F175 D180:F180 D204:F204 D199:F199 D45:F46 D183:F183 E206:E215">
      <formula1>999999999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0"/>
  <sheetViews>
    <sheetView topLeftCell="A314" workbookViewId="0">
      <selection activeCell="L329" sqref="L329"/>
    </sheetView>
  </sheetViews>
  <sheetFormatPr defaultRowHeight="15" x14ac:dyDescent="0.25"/>
  <cols>
    <col min="2" max="2" width="62.5703125" customWidth="1"/>
    <col min="4" max="4" width="13" customWidth="1"/>
  </cols>
  <sheetData>
    <row r="2" spans="2:11" ht="15.75" x14ac:dyDescent="0.25">
      <c r="B2" s="381" t="s">
        <v>622</v>
      </c>
    </row>
    <row r="4" spans="2:11" ht="36" customHeight="1" x14ac:dyDescent="0.25">
      <c r="B4" s="848" t="s">
        <v>1210</v>
      </c>
      <c r="C4" s="848"/>
      <c r="D4" s="848"/>
      <c r="E4" s="848"/>
      <c r="F4" s="848"/>
      <c r="G4" s="848"/>
      <c r="H4" s="848"/>
      <c r="I4" s="848"/>
      <c r="J4" s="848"/>
      <c r="K4" s="848"/>
    </row>
    <row r="5" spans="2:11" ht="18" x14ac:dyDescent="0.25">
      <c r="B5" s="382"/>
      <c r="C5" s="383"/>
      <c r="D5" s="17"/>
      <c r="E5" s="17"/>
      <c r="F5" s="17"/>
      <c r="G5" s="17"/>
      <c r="H5" s="17"/>
      <c r="I5" s="17"/>
      <c r="J5" s="17"/>
    </row>
    <row r="6" spans="2:11" ht="16.5" thickBot="1" x14ac:dyDescent="0.3">
      <c r="B6" s="384"/>
      <c r="C6" s="383"/>
      <c r="D6" s="17"/>
      <c r="E6" s="17"/>
      <c r="F6" s="17"/>
      <c r="G6" s="19" t="s">
        <v>2</v>
      </c>
      <c r="H6" s="17"/>
      <c r="I6" s="17"/>
      <c r="J6" s="17"/>
    </row>
    <row r="7" spans="2:11" ht="29.25" x14ac:dyDescent="0.25">
      <c r="B7" s="849" t="s">
        <v>687</v>
      </c>
      <c r="C7" s="851" t="s">
        <v>239</v>
      </c>
      <c r="D7" s="857" t="s">
        <v>688</v>
      </c>
      <c r="E7" s="858"/>
      <c r="F7" s="17"/>
      <c r="G7" s="342" t="s">
        <v>689</v>
      </c>
      <c r="H7" s="17"/>
      <c r="I7" s="17"/>
      <c r="J7" s="17"/>
    </row>
    <row r="8" spans="2:11" ht="45.75" thickBot="1" x14ac:dyDescent="0.3">
      <c r="B8" s="850"/>
      <c r="C8" s="852"/>
      <c r="D8" s="464" t="s">
        <v>347</v>
      </c>
      <c r="E8" s="465" t="s">
        <v>1211</v>
      </c>
      <c r="F8" s="17"/>
      <c r="G8" s="385"/>
      <c r="H8" s="17"/>
      <c r="I8" s="17"/>
      <c r="J8" s="17"/>
    </row>
    <row r="9" spans="2:11" ht="16.5" thickBot="1" x14ac:dyDescent="0.3">
      <c r="B9" s="389" t="s">
        <v>26</v>
      </c>
      <c r="C9" s="25" t="s">
        <v>27</v>
      </c>
      <c r="D9" s="25">
        <v>1</v>
      </c>
      <c r="E9" s="25">
        <v>2</v>
      </c>
      <c r="F9" s="17"/>
      <c r="G9" s="385"/>
      <c r="H9" s="17"/>
      <c r="I9" s="17"/>
      <c r="J9" s="17"/>
    </row>
    <row r="10" spans="2:11" ht="15.75" x14ac:dyDescent="0.25">
      <c r="B10" s="466" t="s">
        <v>693</v>
      </c>
      <c r="C10" s="392" t="s">
        <v>29</v>
      </c>
      <c r="D10" s="467"/>
      <c r="E10" s="136"/>
      <c r="F10" s="17"/>
      <c r="G10" s="33" t="str">
        <f>IF(D10&lt;E10,"грешка","")</f>
        <v/>
      </c>
      <c r="H10" s="17"/>
      <c r="I10" s="17"/>
      <c r="J10" s="17"/>
    </row>
    <row r="11" spans="2:11" ht="19.5" customHeight="1" x14ac:dyDescent="0.25">
      <c r="B11" s="396" t="s">
        <v>694</v>
      </c>
      <c r="C11" s="397" t="s">
        <v>31</v>
      </c>
      <c r="D11" s="468"/>
      <c r="E11" s="469"/>
      <c r="F11" s="17"/>
      <c r="G11" s="33" t="str">
        <f t="shared" ref="G11:G74" si="0">IF(D11&lt;E11,"грешка","")</f>
        <v/>
      </c>
      <c r="H11" s="17"/>
      <c r="I11" s="17"/>
      <c r="J11" s="17"/>
    </row>
    <row r="12" spans="2:11" ht="15.75" x14ac:dyDescent="0.25">
      <c r="B12" s="400" t="s">
        <v>695</v>
      </c>
      <c r="C12" s="401" t="s">
        <v>33</v>
      </c>
      <c r="D12" s="398"/>
      <c r="E12" s="399"/>
      <c r="F12" s="17"/>
      <c r="G12" s="33" t="str">
        <f t="shared" si="0"/>
        <v/>
      </c>
      <c r="H12" s="17"/>
      <c r="I12" s="17"/>
      <c r="J12" s="17"/>
    </row>
    <row r="13" spans="2:11" ht="15.75" x14ac:dyDescent="0.25">
      <c r="B13" s="402" t="s">
        <v>696</v>
      </c>
      <c r="C13" s="401" t="s">
        <v>35</v>
      </c>
      <c r="D13" s="398"/>
      <c r="E13" s="399"/>
      <c r="F13" s="17"/>
      <c r="G13" s="33" t="str">
        <f t="shared" si="0"/>
        <v/>
      </c>
      <c r="H13" s="17"/>
      <c r="I13" s="17"/>
      <c r="J13" s="17"/>
    </row>
    <row r="14" spans="2:11" ht="15.75" x14ac:dyDescent="0.25">
      <c r="B14" s="402" t="s">
        <v>697</v>
      </c>
      <c r="C14" s="401" t="s">
        <v>37</v>
      </c>
      <c r="D14" s="398"/>
      <c r="E14" s="399"/>
      <c r="F14" s="17"/>
      <c r="G14" s="33" t="str">
        <f t="shared" si="0"/>
        <v/>
      </c>
      <c r="H14" s="17"/>
      <c r="I14" s="17"/>
      <c r="J14" s="17"/>
    </row>
    <row r="15" spans="2:11" ht="15.75" x14ac:dyDescent="0.25">
      <c r="B15" s="400" t="s">
        <v>698</v>
      </c>
      <c r="C15" s="401" t="s">
        <v>39</v>
      </c>
      <c r="D15" s="398"/>
      <c r="E15" s="399"/>
      <c r="F15" s="17"/>
      <c r="G15" s="33" t="str">
        <f t="shared" si="0"/>
        <v/>
      </c>
      <c r="H15" s="17"/>
      <c r="I15" s="17"/>
      <c r="J15" s="17"/>
    </row>
    <row r="16" spans="2:11" ht="15.75" x14ac:dyDescent="0.25">
      <c r="B16" s="400" t="s">
        <v>699</v>
      </c>
      <c r="C16" s="401" t="s">
        <v>41</v>
      </c>
      <c r="D16" s="398"/>
      <c r="E16" s="399"/>
      <c r="F16" s="17"/>
      <c r="G16" s="33" t="str">
        <f t="shared" si="0"/>
        <v/>
      </c>
      <c r="H16" s="17"/>
      <c r="I16" s="17"/>
      <c r="J16" s="17"/>
    </row>
    <row r="17" spans="2:10" ht="15.75" x14ac:dyDescent="0.25">
      <c r="B17" s="400" t="s">
        <v>700</v>
      </c>
      <c r="C17" s="401" t="s">
        <v>43</v>
      </c>
      <c r="D17" s="398"/>
      <c r="E17" s="399"/>
      <c r="F17" s="17"/>
      <c r="G17" s="33" t="str">
        <f t="shared" si="0"/>
        <v/>
      </c>
      <c r="H17" s="17"/>
      <c r="I17" s="17"/>
      <c r="J17" s="17"/>
    </row>
    <row r="18" spans="2:10" ht="15.75" x14ac:dyDescent="0.25">
      <c r="B18" s="400" t="s">
        <v>701</v>
      </c>
      <c r="C18" s="401" t="s">
        <v>45</v>
      </c>
      <c r="D18" s="416"/>
      <c r="E18" s="417"/>
      <c r="F18" s="17"/>
      <c r="G18" s="33" t="str">
        <f t="shared" si="0"/>
        <v/>
      </c>
      <c r="H18" s="17"/>
      <c r="I18" s="17"/>
      <c r="J18" s="17"/>
    </row>
    <row r="19" spans="2:10" ht="15.75" x14ac:dyDescent="0.25">
      <c r="B19" s="400" t="s">
        <v>702</v>
      </c>
      <c r="C19" s="401" t="s">
        <v>47</v>
      </c>
      <c r="D19" s="416"/>
      <c r="E19" s="417"/>
      <c r="F19" s="17"/>
      <c r="G19" s="33" t="str">
        <f t="shared" si="0"/>
        <v/>
      </c>
      <c r="H19" s="17"/>
      <c r="I19" s="17"/>
      <c r="J19" s="17"/>
    </row>
    <row r="20" spans="2:10" ht="15.75" x14ac:dyDescent="0.25">
      <c r="B20" s="396" t="s">
        <v>703</v>
      </c>
      <c r="C20" s="397" t="s">
        <v>49</v>
      </c>
      <c r="D20" s="468"/>
      <c r="E20" s="469"/>
      <c r="F20" s="17"/>
      <c r="G20" s="33" t="str">
        <f t="shared" si="0"/>
        <v/>
      </c>
      <c r="H20" s="17"/>
      <c r="I20" s="17"/>
      <c r="J20" s="17"/>
    </row>
    <row r="21" spans="2:10" ht="15.75" x14ac:dyDescent="0.25">
      <c r="B21" s="400" t="s">
        <v>704</v>
      </c>
      <c r="C21" s="401" t="s">
        <v>51</v>
      </c>
      <c r="D21" s="398"/>
      <c r="E21" s="399"/>
      <c r="F21" s="17"/>
      <c r="G21" s="33" t="str">
        <f t="shared" si="0"/>
        <v/>
      </c>
      <c r="H21" s="17"/>
      <c r="I21" s="17"/>
      <c r="J21" s="17"/>
    </row>
    <row r="22" spans="2:10" ht="21" customHeight="1" x14ac:dyDescent="0.25">
      <c r="B22" s="404" t="s">
        <v>705</v>
      </c>
      <c r="C22" s="401" t="s">
        <v>53</v>
      </c>
      <c r="D22" s="398"/>
      <c r="E22" s="399"/>
      <c r="F22" s="17"/>
      <c r="G22" s="33" t="str">
        <f t="shared" si="0"/>
        <v/>
      </c>
      <c r="H22" s="17"/>
      <c r="I22" s="17"/>
      <c r="J22" s="17"/>
    </row>
    <row r="23" spans="2:10" ht="29.25" customHeight="1" x14ac:dyDescent="0.25">
      <c r="B23" s="405" t="s">
        <v>706</v>
      </c>
      <c r="C23" s="397" t="s">
        <v>55</v>
      </c>
      <c r="D23" s="398"/>
      <c r="E23" s="399"/>
      <c r="F23" s="17"/>
      <c r="G23" s="33" t="str">
        <f t="shared" si="0"/>
        <v/>
      </c>
      <c r="H23" s="17"/>
      <c r="I23" s="17"/>
      <c r="J23" s="17"/>
    </row>
    <row r="24" spans="2:10" ht="15.75" x14ac:dyDescent="0.25">
      <c r="B24" s="400" t="s">
        <v>707</v>
      </c>
      <c r="C24" s="401" t="s">
        <v>57</v>
      </c>
      <c r="D24" s="398"/>
      <c r="E24" s="399"/>
      <c r="F24" s="17"/>
      <c r="G24" s="33" t="str">
        <f t="shared" si="0"/>
        <v/>
      </c>
      <c r="H24" s="17"/>
      <c r="I24" s="17"/>
      <c r="J24" s="17"/>
    </row>
    <row r="25" spans="2:10" ht="15.75" x14ac:dyDescent="0.25">
      <c r="B25" s="402" t="s">
        <v>708</v>
      </c>
      <c r="C25" s="401" t="s">
        <v>59</v>
      </c>
      <c r="D25" s="398"/>
      <c r="E25" s="399"/>
      <c r="F25" s="17"/>
      <c r="G25" s="33" t="str">
        <f t="shared" si="0"/>
        <v/>
      </c>
      <c r="H25" s="17"/>
      <c r="I25" s="17"/>
      <c r="J25" s="17"/>
    </row>
    <row r="26" spans="2:10" ht="15.75" x14ac:dyDescent="0.25">
      <c r="B26" s="400" t="s">
        <v>709</v>
      </c>
      <c r="C26" s="401" t="s">
        <v>61</v>
      </c>
      <c r="D26" s="398"/>
      <c r="E26" s="399"/>
      <c r="F26" s="17"/>
      <c r="G26" s="33" t="str">
        <f t="shared" si="0"/>
        <v/>
      </c>
      <c r="H26" s="17"/>
      <c r="I26" s="17"/>
      <c r="J26" s="17"/>
    </row>
    <row r="27" spans="2:10" ht="15.75" x14ac:dyDescent="0.25">
      <c r="B27" s="400" t="s">
        <v>710</v>
      </c>
      <c r="C27" s="401" t="s">
        <v>63</v>
      </c>
      <c r="D27" s="398"/>
      <c r="E27" s="399"/>
      <c r="F27" s="17"/>
      <c r="G27" s="33" t="str">
        <f t="shared" si="0"/>
        <v/>
      </c>
      <c r="H27" s="17"/>
      <c r="I27" s="17"/>
      <c r="J27" s="17"/>
    </row>
    <row r="28" spans="2:10" ht="15.75" x14ac:dyDescent="0.25">
      <c r="B28" s="402" t="s">
        <v>711</v>
      </c>
      <c r="C28" s="401" t="s">
        <v>65</v>
      </c>
      <c r="D28" s="398"/>
      <c r="E28" s="399"/>
      <c r="F28" s="17"/>
      <c r="G28" s="33" t="str">
        <f t="shared" si="0"/>
        <v/>
      </c>
      <c r="H28" s="17"/>
      <c r="I28" s="17"/>
      <c r="J28" s="17"/>
    </row>
    <row r="29" spans="2:10" ht="24.75" customHeight="1" x14ac:dyDescent="0.25">
      <c r="B29" s="406" t="s">
        <v>712</v>
      </c>
      <c r="C29" s="401" t="s">
        <v>67</v>
      </c>
      <c r="D29" s="398"/>
      <c r="E29" s="399"/>
      <c r="F29" s="17"/>
      <c r="G29" s="33" t="str">
        <f t="shared" si="0"/>
        <v/>
      </c>
      <c r="H29" s="17"/>
      <c r="I29" s="17"/>
      <c r="J29" s="17"/>
    </row>
    <row r="30" spans="2:10" ht="19.5" customHeight="1" x14ac:dyDescent="0.25">
      <c r="B30" s="406" t="s">
        <v>713</v>
      </c>
      <c r="C30" s="401" t="s">
        <v>69</v>
      </c>
      <c r="D30" s="398"/>
      <c r="E30" s="399"/>
      <c r="F30" s="17"/>
      <c r="G30" s="33" t="str">
        <f t="shared" si="0"/>
        <v/>
      </c>
      <c r="H30" s="17"/>
      <c r="I30" s="17"/>
      <c r="J30" s="17"/>
    </row>
    <row r="31" spans="2:10" ht="31.5" customHeight="1" x14ac:dyDescent="0.25">
      <c r="B31" s="405" t="s">
        <v>714</v>
      </c>
      <c r="C31" s="397" t="s">
        <v>71</v>
      </c>
      <c r="D31" s="398"/>
      <c r="E31" s="399"/>
      <c r="F31" s="17"/>
      <c r="G31" s="33" t="str">
        <f t="shared" si="0"/>
        <v/>
      </c>
      <c r="H31" s="17"/>
      <c r="I31" s="17"/>
      <c r="J31" s="17"/>
    </row>
    <row r="32" spans="2:10" ht="29.25" x14ac:dyDescent="0.25">
      <c r="B32" s="406" t="s">
        <v>715</v>
      </c>
      <c r="C32" s="401" t="s">
        <v>73</v>
      </c>
      <c r="D32" s="398"/>
      <c r="E32" s="399"/>
      <c r="F32" s="17"/>
      <c r="G32" s="33" t="str">
        <f t="shared" si="0"/>
        <v/>
      </c>
      <c r="H32" s="17"/>
      <c r="I32" s="17"/>
      <c r="J32" s="17"/>
    </row>
    <row r="33" spans="2:10" ht="15.75" x14ac:dyDescent="0.25">
      <c r="B33" s="407" t="s">
        <v>716</v>
      </c>
      <c r="C33" s="401" t="s">
        <v>75</v>
      </c>
      <c r="D33" s="398"/>
      <c r="E33" s="399"/>
      <c r="F33" s="17"/>
      <c r="G33" s="33" t="str">
        <f t="shared" si="0"/>
        <v/>
      </c>
      <c r="H33" s="17"/>
      <c r="I33" s="17"/>
      <c r="J33" s="17"/>
    </row>
    <row r="34" spans="2:10" ht="15.75" x14ac:dyDescent="0.25">
      <c r="B34" s="407" t="s">
        <v>717</v>
      </c>
      <c r="C34" s="401" t="s">
        <v>77</v>
      </c>
      <c r="D34" s="398"/>
      <c r="E34" s="399"/>
      <c r="F34" s="17"/>
      <c r="G34" s="33" t="str">
        <f t="shared" si="0"/>
        <v/>
      </c>
      <c r="H34" s="17"/>
      <c r="I34" s="17"/>
      <c r="J34" s="17"/>
    </row>
    <row r="35" spans="2:10" ht="15.75" x14ac:dyDescent="0.25">
      <c r="B35" s="407" t="s">
        <v>718</v>
      </c>
      <c r="C35" s="401" t="s">
        <v>79</v>
      </c>
      <c r="D35" s="398"/>
      <c r="E35" s="399"/>
      <c r="F35" s="17"/>
      <c r="G35" s="33" t="str">
        <f t="shared" si="0"/>
        <v/>
      </c>
      <c r="H35" s="17"/>
      <c r="I35" s="17"/>
      <c r="J35" s="17"/>
    </row>
    <row r="36" spans="2:10" ht="15.75" x14ac:dyDescent="0.25">
      <c r="B36" s="400" t="s">
        <v>719</v>
      </c>
      <c r="C36" s="401" t="s">
        <v>81</v>
      </c>
      <c r="D36" s="398"/>
      <c r="E36" s="399"/>
      <c r="F36" s="17"/>
      <c r="G36" s="33" t="str">
        <f t="shared" si="0"/>
        <v/>
      </c>
      <c r="H36" s="17"/>
      <c r="I36" s="17"/>
      <c r="J36" s="17"/>
    </row>
    <row r="37" spans="2:10" ht="15.75" x14ac:dyDescent="0.25">
      <c r="B37" s="402" t="s">
        <v>720</v>
      </c>
      <c r="C37" s="401" t="s">
        <v>83</v>
      </c>
      <c r="D37" s="398"/>
      <c r="E37" s="399"/>
      <c r="F37" s="17"/>
      <c r="G37" s="33" t="str">
        <f t="shared" si="0"/>
        <v/>
      </c>
      <c r="H37" s="17"/>
      <c r="I37" s="17"/>
      <c r="J37" s="17"/>
    </row>
    <row r="38" spans="2:10" ht="15.75" x14ac:dyDescent="0.25">
      <c r="B38" s="402" t="s">
        <v>721</v>
      </c>
      <c r="C38" s="401" t="s">
        <v>85</v>
      </c>
      <c r="D38" s="398"/>
      <c r="E38" s="399"/>
      <c r="F38" s="17"/>
      <c r="G38" s="33" t="str">
        <f t="shared" si="0"/>
        <v/>
      </c>
      <c r="H38" s="17"/>
      <c r="I38" s="17"/>
      <c r="J38" s="17"/>
    </row>
    <row r="39" spans="2:10" ht="15.75" x14ac:dyDescent="0.25">
      <c r="B39" s="400" t="s">
        <v>722</v>
      </c>
      <c r="C39" s="401" t="s">
        <v>87</v>
      </c>
      <c r="D39" s="398"/>
      <c r="E39" s="399"/>
      <c r="F39" s="17"/>
      <c r="G39" s="33" t="str">
        <f t="shared" si="0"/>
        <v/>
      </c>
      <c r="H39" s="17"/>
      <c r="I39" s="17"/>
      <c r="J39" s="17"/>
    </row>
    <row r="40" spans="2:10" ht="15.75" x14ac:dyDescent="0.25">
      <c r="B40" s="407" t="s">
        <v>723</v>
      </c>
      <c r="C40" s="401" t="s">
        <v>89</v>
      </c>
      <c r="D40" s="398"/>
      <c r="E40" s="399"/>
      <c r="F40" s="17"/>
      <c r="G40" s="33" t="str">
        <f t="shared" si="0"/>
        <v/>
      </c>
      <c r="H40" s="17"/>
      <c r="I40" s="17"/>
      <c r="J40" s="17"/>
    </row>
    <row r="41" spans="2:10" ht="15.75" x14ac:dyDescent="0.25">
      <c r="B41" s="407" t="s">
        <v>724</v>
      </c>
      <c r="C41" s="401" t="s">
        <v>91</v>
      </c>
      <c r="D41" s="398"/>
      <c r="E41" s="399"/>
      <c r="F41" s="17"/>
      <c r="G41" s="33" t="str">
        <f t="shared" si="0"/>
        <v/>
      </c>
      <c r="H41" s="17"/>
      <c r="I41" s="17"/>
      <c r="J41" s="17"/>
    </row>
    <row r="42" spans="2:10" ht="15.75" x14ac:dyDescent="0.25">
      <c r="B42" s="400" t="s">
        <v>725</v>
      </c>
      <c r="C42" s="401" t="s">
        <v>93</v>
      </c>
      <c r="D42" s="398"/>
      <c r="E42" s="399"/>
      <c r="F42" s="17"/>
      <c r="G42" s="33" t="str">
        <f t="shared" si="0"/>
        <v/>
      </c>
      <c r="H42" s="17"/>
      <c r="I42" s="17"/>
      <c r="J42" s="17"/>
    </row>
    <row r="43" spans="2:10" ht="15.75" x14ac:dyDescent="0.25">
      <c r="B43" s="400" t="s">
        <v>726</v>
      </c>
      <c r="C43" s="401" t="s">
        <v>95</v>
      </c>
      <c r="D43" s="398"/>
      <c r="E43" s="399"/>
      <c r="F43" s="17"/>
      <c r="G43" s="33" t="str">
        <f t="shared" si="0"/>
        <v/>
      </c>
      <c r="H43" s="17"/>
      <c r="I43" s="17"/>
      <c r="J43" s="17"/>
    </row>
    <row r="44" spans="2:10" ht="15.75" x14ac:dyDescent="0.25">
      <c r="B44" s="408" t="s">
        <v>727</v>
      </c>
      <c r="C44" s="401" t="s">
        <v>97</v>
      </c>
      <c r="D44" s="398"/>
      <c r="E44" s="399"/>
      <c r="F44" s="17"/>
      <c r="G44" s="33" t="str">
        <f t="shared" si="0"/>
        <v/>
      </c>
      <c r="H44" s="17"/>
      <c r="I44" s="17"/>
      <c r="J44" s="17"/>
    </row>
    <row r="45" spans="2:10" ht="15.75" x14ac:dyDescent="0.25">
      <c r="B45" s="400" t="s">
        <v>728</v>
      </c>
      <c r="C45" s="401" t="s">
        <v>99</v>
      </c>
      <c r="D45" s="144"/>
      <c r="E45" s="146"/>
      <c r="F45" s="17"/>
      <c r="G45" s="33" t="str">
        <f t="shared" si="0"/>
        <v/>
      </c>
      <c r="H45" s="17"/>
      <c r="I45" s="17"/>
      <c r="J45" s="17"/>
    </row>
    <row r="46" spans="2:10" ht="29.25" x14ac:dyDescent="0.25">
      <c r="B46" s="406" t="s">
        <v>729</v>
      </c>
      <c r="C46" s="401" t="s">
        <v>101</v>
      </c>
      <c r="D46" s="470"/>
      <c r="E46" s="399"/>
      <c r="F46" s="17"/>
      <c r="G46" s="33" t="str">
        <f t="shared" si="0"/>
        <v/>
      </c>
      <c r="H46" s="17"/>
      <c r="I46" s="17"/>
      <c r="J46" s="17"/>
    </row>
    <row r="47" spans="2:10" ht="29.25" x14ac:dyDescent="0.25">
      <c r="B47" s="400" t="s">
        <v>730</v>
      </c>
      <c r="C47" s="401" t="s">
        <v>103</v>
      </c>
      <c r="D47" s="398"/>
      <c r="E47" s="399"/>
      <c r="F47" s="17"/>
      <c r="G47" s="33" t="str">
        <f t="shared" si="0"/>
        <v/>
      </c>
      <c r="H47" s="17"/>
      <c r="I47" s="17"/>
      <c r="J47" s="17"/>
    </row>
    <row r="48" spans="2:10" ht="29.25" x14ac:dyDescent="0.25">
      <c r="B48" s="406" t="s">
        <v>731</v>
      </c>
      <c r="C48" s="401" t="s">
        <v>105</v>
      </c>
      <c r="D48" s="398"/>
      <c r="E48" s="399"/>
      <c r="F48" s="17"/>
      <c r="G48" s="33" t="str">
        <f t="shared" si="0"/>
        <v/>
      </c>
      <c r="H48" s="17"/>
      <c r="I48" s="17"/>
      <c r="J48" s="17"/>
    </row>
    <row r="49" spans="2:10" ht="26.25" customHeight="1" x14ac:dyDescent="0.25">
      <c r="B49" s="406" t="s">
        <v>732</v>
      </c>
      <c r="C49" s="401" t="s">
        <v>107</v>
      </c>
      <c r="D49" s="398"/>
      <c r="E49" s="399"/>
      <c r="F49" s="17"/>
      <c r="G49" s="33" t="str">
        <f t="shared" si="0"/>
        <v/>
      </c>
      <c r="H49" s="17"/>
      <c r="I49" s="17"/>
      <c r="J49" s="17"/>
    </row>
    <row r="50" spans="2:10" ht="15.75" x14ac:dyDescent="0.25">
      <c r="B50" s="407" t="s">
        <v>733</v>
      </c>
      <c r="C50" s="401" t="s">
        <v>109</v>
      </c>
      <c r="D50" s="398"/>
      <c r="E50" s="399"/>
      <c r="F50" s="17"/>
      <c r="G50" s="33" t="str">
        <f t="shared" si="0"/>
        <v/>
      </c>
      <c r="H50" s="17"/>
      <c r="I50" s="17"/>
      <c r="J50" s="17"/>
    </row>
    <row r="51" spans="2:10" ht="15.75" x14ac:dyDescent="0.25">
      <c r="B51" s="402" t="s">
        <v>734</v>
      </c>
      <c r="C51" s="401" t="s">
        <v>111</v>
      </c>
      <c r="D51" s="398"/>
      <c r="E51" s="399"/>
      <c r="F51" s="17"/>
      <c r="G51" s="33" t="str">
        <f t="shared" si="0"/>
        <v/>
      </c>
      <c r="H51" s="17"/>
      <c r="I51" s="17"/>
      <c r="J51" s="17"/>
    </row>
    <row r="52" spans="2:10" ht="15.75" x14ac:dyDescent="0.25">
      <c r="B52" s="415" t="s">
        <v>735</v>
      </c>
      <c r="C52" s="401" t="s">
        <v>113</v>
      </c>
      <c r="D52" s="398"/>
      <c r="E52" s="399"/>
      <c r="F52" s="17"/>
      <c r="G52" s="33" t="str">
        <f t="shared" si="0"/>
        <v/>
      </c>
      <c r="H52" s="17"/>
      <c r="I52" s="17"/>
      <c r="J52" s="17"/>
    </row>
    <row r="53" spans="2:10" ht="29.25" x14ac:dyDescent="0.25">
      <c r="B53" s="406" t="s">
        <v>736</v>
      </c>
      <c r="C53" s="401" t="s">
        <v>115</v>
      </c>
      <c r="D53" s="398"/>
      <c r="E53" s="399"/>
      <c r="F53" s="17"/>
      <c r="G53" s="33" t="str">
        <f t="shared" si="0"/>
        <v/>
      </c>
      <c r="H53" s="17"/>
      <c r="I53" s="17"/>
      <c r="J53" s="17"/>
    </row>
    <row r="54" spans="2:10" ht="15.75" x14ac:dyDescent="0.25">
      <c r="B54" s="402" t="s">
        <v>737</v>
      </c>
      <c r="C54" s="401" t="s">
        <v>117</v>
      </c>
      <c r="D54" s="398"/>
      <c r="E54" s="399"/>
      <c r="F54" s="17"/>
      <c r="G54" s="33" t="str">
        <f t="shared" si="0"/>
        <v/>
      </c>
      <c r="H54" s="17"/>
      <c r="I54" s="17"/>
      <c r="J54" s="17"/>
    </row>
    <row r="55" spans="2:10" ht="15.75" x14ac:dyDescent="0.25">
      <c r="B55" s="415" t="s">
        <v>738</v>
      </c>
      <c r="C55" s="401" t="s">
        <v>119</v>
      </c>
      <c r="D55" s="398"/>
      <c r="E55" s="399"/>
      <c r="F55" s="17"/>
      <c r="G55" s="33" t="str">
        <f t="shared" si="0"/>
        <v/>
      </c>
      <c r="H55" s="17"/>
      <c r="I55" s="17"/>
      <c r="J55" s="17"/>
    </row>
    <row r="56" spans="2:10" ht="29.25" x14ac:dyDescent="0.25">
      <c r="B56" s="402" t="s">
        <v>739</v>
      </c>
      <c r="C56" s="401" t="s">
        <v>121</v>
      </c>
      <c r="D56" s="398"/>
      <c r="E56" s="399"/>
      <c r="F56" s="17"/>
      <c r="G56" s="33" t="str">
        <f t="shared" si="0"/>
        <v/>
      </c>
      <c r="H56" s="17"/>
      <c r="I56" s="17"/>
      <c r="J56" s="17"/>
    </row>
    <row r="57" spans="2:10" ht="29.25" x14ac:dyDescent="0.25">
      <c r="B57" s="406" t="s">
        <v>740</v>
      </c>
      <c r="C57" s="401" t="s">
        <v>123</v>
      </c>
      <c r="D57" s="398"/>
      <c r="E57" s="399"/>
      <c r="F57" s="17"/>
      <c r="G57" s="33" t="str">
        <f t="shared" si="0"/>
        <v/>
      </c>
      <c r="H57" s="17"/>
      <c r="I57" s="17"/>
      <c r="J57" s="17"/>
    </row>
    <row r="58" spans="2:10" ht="29.25" x14ac:dyDescent="0.25">
      <c r="B58" s="400" t="s">
        <v>741</v>
      </c>
      <c r="C58" s="401" t="s">
        <v>125</v>
      </c>
      <c r="D58" s="398"/>
      <c r="E58" s="399"/>
      <c r="F58" s="17"/>
      <c r="G58" s="33" t="str">
        <f t="shared" si="0"/>
        <v/>
      </c>
      <c r="H58" s="17"/>
      <c r="I58" s="17"/>
      <c r="J58" s="17"/>
    </row>
    <row r="59" spans="2:10" ht="29.25" x14ac:dyDescent="0.25">
      <c r="B59" s="406" t="s">
        <v>742</v>
      </c>
      <c r="C59" s="401" t="s">
        <v>127</v>
      </c>
      <c r="D59" s="144"/>
      <c r="E59" s="146"/>
      <c r="F59" s="17"/>
      <c r="G59" s="33" t="str">
        <f t="shared" si="0"/>
        <v/>
      </c>
      <c r="H59" s="17"/>
      <c r="I59" s="17"/>
      <c r="J59" s="17"/>
    </row>
    <row r="60" spans="2:10" ht="15.75" x14ac:dyDescent="0.25">
      <c r="B60" s="400" t="s">
        <v>743</v>
      </c>
      <c r="C60" s="401" t="s">
        <v>129</v>
      </c>
      <c r="D60" s="398"/>
      <c r="E60" s="399"/>
      <c r="F60" s="17"/>
      <c r="G60" s="33" t="str">
        <f t="shared" si="0"/>
        <v/>
      </c>
      <c r="H60" s="17"/>
      <c r="I60" s="17"/>
      <c r="J60" s="17"/>
    </row>
    <row r="61" spans="2:10" ht="21" customHeight="1" x14ac:dyDescent="0.25">
      <c r="B61" s="400" t="s">
        <v>744</v>
      </c>
      <c r="C61" s="401" t="s">
        <v>131</v>
      </c>
      <c r="D61" s="416"/>
      <c r="E61" s="417"/>
      <c r="F61" s="17"/>
      <c r="G61" s="33" t="str">
        <f t="shared" si="0"/>
        <v/>
      </c>
      <c r="H61" s="17"/>
      <c r="I61" s="17"/>
      <c r="J61" s="17"/>
    </row>
    <row r="62" spans="2:10" ht="20.25" customHeight="1" x14ac:dyDescent="0.25">
      <c r="B62" s="400" t="s">
        <v>745</v>
      </c>
      <c r="C62" s="401" t="s">
        <v>133</v>
      </c>
      <c r="D62" s="416"/>
      <c r="E62" s="417"/>
      <c r="F62" s="17"/>
      <c r="G62" s="33" t="str">
        <f t="shared" si="0"/>
        <v/>
      </c>
      <c r="H62" s="17"/>
      <c r="I62" s="17"/>
      <c r="J62" s="17"/>
    </row>
    <row r="63" spans="2:10" ht="15.75" x14ac:dyDescent="0.25">
      <c r="B63" s="400" t="s">
        <v>746</v>
      </c>
      <c r="C63" s="401" t="s">
        <v>135</v>
      </c>
      <c r="D63" s="416"/>
      <c r="E63" s="417"/>
      <c r="F63" s="17"/>
      <c r="G63" s="33" t="str">
        <f t="shared" si="0"/>
        <v/>
      </c>
      <c r="H63" s="17"/>
      <c r="I63" s="17"/>
      <c r="J63" s="17"/>
    </row>
    <row r="64" spans="2:10" ht="15.75" x14ac:dyDescent="0.25">
      <c r="B64" s="407" t="s">
        <v>747</v>
      </c>
      <c r="C64" s="401" t="s">
        <v>137</v>
      </c>
      <c r="D64" s="416"/>
      <c r="E64" s="417"/>
      <c r="F64" s="17"/>
      <c r="G64" s="33" t="str">
        <f t="shared" si="0"/>
        <v/>
      </c>
      <c r="H64" s="17"/>
      <c r="I64" s="17"/>
      <c r="J64" s="17"/>
    </row>
    <row r="65" spans="2:10" ht="15.75" x14ac:dyDescent="0.25">
      <c r="B65" s="400" t="s">
        <v>748</v>
      </c>
      <c r="C65" s="401" t="s">
        <v>139</v>
      </c>
      <c r="D65" s="416"/>
      <c r="E65" s="417"/>
      <c r="F65" s="17"/>
      <c r="G65" s="33" t="str">
        <f t="shared" si="0"/>
        <v/>
      </c>
      <c r="H65" s="17"/>
      <c r="I65" s="17"/>
      <c r="J65" s="17"/>
    </row>
    <row r="66" spans="2:10" ht="15.75" x14ac:dyDescent="0.25">
      <c r="B66" s="396" t="s">
        <v>749</v>
      </c>
      <c r="C66" s="397" t="s">
        <v>141</v>
      </c>
      <c r="D66" s="398"/>
      <c r="E66" s="399"/>
      <c r="F66" s="17"/>
      <c r="G66" s="33" t="str">
        <f t="shared" si="0"/>
        <v/>
      </c>
      <c r="H66" s="17"/>
      <c r="I66" s="17"/>
      <c r="J66" s="17"/>
    </row>
    <row r="67" spans="2:10" ht="15.75" x14ac:dyDescent="0.25">
      <c r="B67" s="400" t="s">
        <v>750</v>
      </c>
      <c r="C67" s="401" t="s">
        <v>143</v>
      </c>
      <c r="D67" s="398"/>
      <c r="E67" s="399"/>
      <c r="F67" s="17"/>
      <c r="G67" s="33" t="str">
        <f t="shared" si="0"/>
        <v/>
      </c>
      <c r="H67" s="17"/>
      <c r="I67" s="17"/>
      <c r="J67" s="17"/>
    </row>
    <row r="68" spans="2:10" ht="15.75" x14ac:dyDescent="0.25">
      <c r="B68" s="400" t="s">
        <v>751</v>
      </c>
      <c r="C68" s="401" t="s">
        <v>145</v>
      </c>
      <c r="D68" s="398"/>
      <c r="E68" s="399"/>
      <c r="F68" s="17"/>
      <c r="G68" s="33" t="str">
        <f t="shared" si="0"/>
        <v/>
      </c>
      <c r="H68" s="17"/>
      <c r="I68" s="17"/>
      <c r="J68" s="17"/>
    </row>
    <row r="69" spans="2:10" ht="15.75" x14ac:dyDescent="0.25">
      <c r="B69" s="400" t="s">
        <v>752</v>
      </c>
      <c r="C69" s="401" t="s">
        <v>147</v>
      </c>
      <c r="D69" s="144"/>
      <c r="E69" s="146"/>
      <c r="F69" s="17"/>
      <c r="G69" s="33" t="str">
        <f t="shared" si="0"/>
        <v/>
      </c>
      <c r="H69" s="17"/>
      <c r="I69" s="17"/>
      <c r="J69" s="17"/>
    </row>
    <row r="70" spans="2:10" ht="15.75" x14ac:dyDescent="0.25">
      <c r="B70" s="400" t="s">
        <v>753</v>
      </c>
      <c r="C70" s="401" t="s">
        <v>149</v>
      </c>
      <c r="D70" s="144"/>
      <c r="E70" s="146"/>
      <c r="F70" s="17"/>
      <c r="G70" s="33" t="str">
        <f t="shared" si="0"/>
        <v/>
      </c>
      <c r="H70" s="17"/>
      <c r="I70" s="17"/>
      <c r="J70" s="17"/>
    </row>
    <row r="71" spans="2:10" ht="15.75" x14ac:dyDescent="0.25">
      <c r="B71" s="400" t="s">
        <v>754</v>
      </c>
      <c r="C71" s="401" t="s">
        <v>151</v>
      </c>
      <c r="D71" s="398"/>
      <c r="E71" s="399"/>
      <c r="F71" s="17"/>
      <c r="G71" s="33" t="str">
        <f t="shared" si="0"/>
        <v/>
      </c>
      <c r="H71" s="17"/>
      <c r="I71" s="17"/>
      <c r="J71" s="17"/>
    </row>
    <row r="72" spans="2:10" ht="15.75" x14ac:dyDescent="0.25">
      <c r="B72" s="400" t="s">
        <v>755</v>
      </c>
      <c r="C72" s="401" t="s">
        <v>153</v>
      </c>
      <c r="D72" s="398"/>
      <c r="E72" s="399"/>
      <c r="F72" s="17"/>
      <c r="G72" s="33" t="str">
        <f t="shared" si="0"/>
        <v/>
      </c>
      <c r="H72" s="17"/>
      <c r="I72" s="17"/>
      <c r="J72" s="17"/>
    </row>
    <row r="73" spans="2:10" ht="15.75" x14ac:dyDescent="0.25">
      <c r="B73" s="407" t="s">
        <v>756</v>
      </c>
      <c r="C73" s="401" t="s">
        <v>155</v>
      </c>
      <c r="D73" s="398"/>
      <c r="E73" s="399"/>
      <c r="F73" s="17"/>
      <c r="G73" s="33" t="str">
        <f t="shared" si="0"/>
        <v/>
      </c>
      <c r="H73" s="17"/>
      <c r="I73" s="17"/>
      <c r="J73" s="17"/>
    </row>
    <row r="74" spans="2:10" ht="29.25" x14ac:dyDescent="0.25">
      <c r="B74" s="406" t="s">
        <v>757</v>
      </c>
      <c r="C74" s="401" t="s">
        <v>157</v>
      </c>
      <c r="D74" s="398"/>
      <c r="E74" s="399"/>
      <c r="F74" s="17"/>
      <c r="G74" s="33" t="str">
        <f t="shared" si="0"/>
        <v/>
      </c>
      <c r="H74" s="17"/>
      <c r="I74" s="17"/>
      <c r="J74" s="17"/>
    </row>
    <row r="75" spans="2:10" ht="15.75" x14ac:dyDescent="0.25">
      <c r="B75" s="407" t="s">
        <v>758</v>
      </c>
      <c r="C75" s="401" t="s">
        <v>159</v>
      </c>
      <c r="D75" s="398"/>
      <c r="E75" s="399"/>
      <c r="F75" s="17"/>
      <c r="G75" s="33" t="str">
        <f t="shared" ref="G75:G138" si="1">IF(D75&lt;E75,"грешка","")</f>
        <v/>
      </c>
      <c r="H75" s="17"/>
      <c r="I75" s="17"/>
      <c r="J75" s="17"/>
    </row>
    <row r="76" spans="2:10" ht="15.75" x14ac:dyDescent="0.25">
      <c r="B76" s="407" t="s">
        <v>759</v>
      </c>
      <c r="C76" s="401" t="s">
        <v>161</v>
      </c>
      <c r="D76" s="398"/>
      <c r="E76" s="399"/>
      <c r="F76" s="17"/>
      <c r="G76" s="33" t="str">
        <f t="shared" si="1"/>
        <v/>
      </c>
      <c r="H76" s="17"/>
      <c r="I76" s="17"/>
      <c r="J76" s="17"/>
    </row>
    <row r="77" spans="2:10" ht="27" customHeight="1" x14ac:dyDescent="0.25">
      <c r="B77" s="406" t="s">
        <v>760</v>
      </c>
      <c r="C77" s="401" t="s">
        <v>163</v>
      </c>
      <c r="D77" s="398"/>
      <c r="E77" s="399"/>
      <c r="F77" s="17"/>
      <c r="G77" s="33" t="str">
        <f t="shared" si="1"/>
        <v/>
      </c>
      <c r="H77" s="17"/>
      <c r="I77" s="17"/>
      <c r="J77" s="17"/>
    </row>
    <row r="78" spans="2:10" ht="15.75" x14ac:dyDescent="0.25">
      <c r="B78" s="400" t="s">
        <v>761</v>
      </c>
      <c r="C78" s="401" t="s">
        <v>165</v>
      </c>
      <c r="D78" s="398"/>
      <c r="E78" s="399"/>
      <c r="F78" s="17"/>
      <c r="G78" s="33" t="str">
        <f t="shared" si="1"/>
        <v/>
      </c>
      <c r="H78" s="17"/>
      <c r="I78" s="17"/>
      <c r="J78" s="17"/>
    </row>
    <row r="79" spans="2:10" ht="29.25" x14ac:dyDescent="0.25">
      <c r="B79" s="406" t="s">
        <v>762</v>
      </c>
      <c r="C79" s="401" t="s">
        <v>167</v>
      </c>
      <c r="D79" s="398"/>
      <c r="E79" s="399"/>
      <c r="F79" s="17"/>
      <c r="G79" s="33" t="str">
        <f t="shared" si="1"/>
        <v/>
      </c>
      <c r="H79" s="17"/>
      <c r="I79" s="17"/>
      <c r="J79" s="17"/>
    </row>
    <row r="80" spans="2:10" ht="29.25" x14ac:dyDescent="0.25">
      <c r="B80" s="406" t="s">
        <v>763</v>
      </c>
      <c r="C80" s="401" t="s">
        <v>169</v>
      </c>
      <c r="D80" s="398"/>
      <c r="E80" s="399"/>
      <c r="F80" s="17"/>
      <c r="G80" s="33" t="str">
        <f t="shared" si="1"/>
        <v/>
      </c>
      <c r="H80" s="17"/>
      <c r="I80" s="17"/>
      <c r="J80" s="17"/>
    </row>
    <row r="81" spans="2:10" ht="20.25" customHeight="1" x14ac:dyDescent="0.25">
      <c r="B81" s="406" t="s">
        <v>764</v>
      </c>
      <c r="C81" s="401" t="s">
        <v>171</v>
      </c>
      <c r="D81" s="398"/>
      <c r="E81" s="399"/>
      <c r="F81" s="17"/>
      <c r="G81" s="33" t="str">
        <f t="shared" si="1"/>
        <v/>
      </c>
      <c r="H81" s="17"/>
      <c r="I81" s="17"/>
      <c r="J81" s="17"/>
    </row>
    <row r="82" spans="2:10" ht="15.75" x14ac:dyDescent="0.25">
      <c r="B82" s="408" t="s">
        <v>765</v>
      </c>
      <c r="C82" s="397" t="s">
        <v>173</v>
      </c>
      <c r="D82" s="398"/>
      <c r="E82" s="399"/>
      <c r="F82" s="17"/>
      <c r="G82" s="33" t="str">
        <f t="shared" si="1"/>
        <v/>
      </c>
      <c r="H82" s="17"/>
      <c r="I82" s="17"/>
      <c r="J82" s="17"/>
    </row>
    <row r="83" spans="2:10" ht="21" customHeight="1" x14ac:dyDescent="0.25">
      <c r="B83" s="400" t="s">
        <v>766</v>
      </c>
      <c r="C83" s="401" t="s">
        <v>175</v>
      </c>
      <c r="D83" s="398"/>
      <c r="E83" s="399"/>
      <c r="F83" s="17"/>
      <c r="G83" s="33" t="str">
        <f t="shared" si="1"/>
        <v/>
      </c>
      <c r="H83" s="17"/>
      <c r="I83" s="17"/>
      <c r="J83" s="17"/>
    </row>
    <row r="84" spans="2:10" ht="15.75" x14ac:dyDescent="0.25">
      <c r="B84" s="402" t="s">
        <v>767</v>
      </c>
      <c r="C84" s="401" t="s">
        <v>177</v>
      </c>
      <c r="D84" s="398"/>
      <c r="E84" s="399"/>
      <c r="F84" s="17"/>
      <c r="G84" s="33" t="str">
        <f t="shared" si="1"/>
        <v/>
      </c>
      <c r="H84" s="17"/>
      <c r="I84" s="17"/>
      <c r="J84" s="17"/>
    </row>
    <row r="85" spans="2:10" ht="15.75" x14ac:dyDescent="0.25">
      <c r="B85" s="400" t="s">
        <v>768</v>
      </c>
      <c r="C85" s="401" t="s">
        <v>179</v>
      </c>
      <c r="D85" s="398"/>
      <c r="E85" s="399"/>
      <c r="F85" s="17"/>
      <c r="G85" s="33" t="str">
        <f t="shared" si="1"/>
        <v/>
      </c>
      <c r="H85" s="17"/>
      <c r="I85" s="17"/>
      <c r="J85" s="17"/>
    </row>
    <row r="86" spans="2:10" ht="29.25" x14ac:dyDescent="0.25">
      <c r="B86" s="418" t="s">
        <v>769</v>
      </c>
      <c r="C86" s="401" t="s">
        <v>181</v>
      </c>
      <c r="D86" s="398"/>
      <c r="E86" s="399"/>
      <c r="F86" s="17"/>
      <c r="G86" s="33" t="str">
        <f t="shared" si="1"/>
        <v/>
      </c>
      <c r="H86" s="17"/>
      <c r="I86" s="17"/>
      <c r="J86" s="17"/>
    </row>
    <row r="87" spans="2:10" ht="15.75" x14ac:dyDescent="0.25">
      <c r="B87" s="402" t="s">
        <v>770</v>
      </c>
      <c r="C87" s="401" t="s">
        <v>183</v>
      </c>
      <c r="D87" s="398"/>
      <c r="E87" s="399"/>
      <c r="F87" s="17"/>
      <c r="G87" s="33" t="str">
        <f t="shared" si="1"/>
        <v/>
      </c>
      <c r="H87" s="17"/>
      <c r="I87" s="17"/>
      <c r="J87" s="17"/>
    </row>
    <row r="88" spans="2:10" ht="15.75" x14ac:dyDescent="0.25">
      <c r="B88" s="402" t="s">
        <v>771</v>
      </c>
      <c r="C88" s="401" t="s">
        <v>185</v>
      </c>
      <c r="D88" s="398"/>
      <c r="E88" s="399"/>
      <c r="F88" s="17"/>
      <c r="G88" s="33" t="str">
        <f t="shared" si="1"/>
        <v/>
      </c>
      <c r="H88" s="17"/>
      <c r="I88" s="17"/>
      <c r="J88" s="17"/>
    </row>
    <row r="89" spans="2:10" ht="15.75" x14ac:dyDescent="0.25">
      <c r="B89" s="400" t="s">
        <v>772</v>
      </c>
      <c r="C89" s="401" t="s">
        <v>187</v>
      </c>
      <c r="D89" s="398"/>
      <c r="E89" s="399"/>
      <c r="F89" s="17"/>
      <c r="G89" s="33" t="str">
        <f t="shared" si="1"/>
        <v/>
      </c>
      <c r="H89" s="17"/>
      <c r="I89" s="17"/>
      <c r="J89" s="17"/>
    </row>
    <row r="90" spans="2:10" ht="15.75" x14ac:dyDescent="0.25">
      <c r="B90" s="400" t="s">
        <v>773</v>
      </c>
      <c r="C90" s="401" t="s">
        <v>189</v>
      </c>
      <c r="D90" s="398"/>
      <c r="E90" s="399"/>
      <c r="F90" s="17"/>
      <c r="G90" s="33" t="str">
        <f t="shared" si="1"/>
        <v/>
      </c>
      <c r="H90" s="17"/>
      <c r="I90" s="17"/>
      <c r="J90" s="17"/>
    </row>
    <row r="91" spans="2:10" ht="15.75" x14ac:dyDescent="0.25">
      <c r="B91" s="400" t="s">
        <v>774</v>
      </c>
      <c r="C91" s="401" t="s">
        <v>191</v>
      </c>
      <c r="D91" s="398"/>
      <c r="E91" s="399"/>
      <c r="F91" s="17"/>
      <c r="G91" s="33" t="str">
        <f t="shared" si="1"/>
        <v/>
      </c>
      <c r="H91" s="17"/>
      <c r="I91" s="17"/>
      <c r="J91" s="17"/>
    </row>
    <row r="92" spans="2:10" ht="15.75" x14ac:dyDescent="0.25">
      <c r="B92" s="407" t="s">
        <v>775</v>
      </c>
      <c r="C92" s="401" t="s">
        <v>193</v>
      </c>
      <c r="D92" s="398"/>
      <c r="E92" s="399"/>
      <c r="F92" s="17"/>
      <c r="G92" s="33" t="str">
        <f t="shared" si="1"/>
        <v/>
      </c>
      <c r="H92" s="17"/>
      <c r="I92" s="17"/>
      <c r="J92" s="17"/>
    </row>
    <row r="93" spans="2:10" ht="15.75" x14ac:dyDescent="0.25">
      <c r="B93" s="407" t="s">
        <v>776</v>
      </c>
      <c r="C93" s="401" t="s">
        <v>195</v>
      </c>
      <c r="D93" s="398"/>
      <c r="E93" s="399"/>
      <c r="F93" s="17"/>
      <c r="G93" s="33" t="str">
        <f t="shared" si="1"/>
        <v/>
      </c>
      <c r="H93" s="17"/>
      <c r="I93" s="17"/>
      <c r="J93" s="17"/>
    </row>
    <row r="94" spans="2:10" ht="15.75" x14ac:dyDescent="0.25">
      <c r="B94" s="400" t="s">
        <v>777</v>
      </c>
      <c r="C94" s="401" t="s">
        <v>197</v>
      </c>
      <c r="D94" s="398"/>
      <c r="E94" s="399"/>
      <c r="F94" s="17"/>
      <c r="G94" s="33" t="str">
        <f t="shared" si="1"/>
        <v/>
      </c>
      <c r="H94" s="17"/>
      <c r="I94" s="17"/>
      <c r="J94" s="17"/>
    </row>
    <row r="95" spans="2:10" ht="15.75" x14ac:dyDescent="0.25">
      <c r="B95" s="400" t="s">
        <v>778</v>
      </c>
      <c r="C95" s="401" t="s">
        <v>199</v>
      </c>
      <c r="D95" s="398"/>
      <c r="E95" s="399"/>
      <c r="F95" s="17"/>
      <c r="G95" s="33" t="str">
        <f t="shared" si="1"/>
        <v/>
      </c>
      <c r="H95" s="17"/>
      <c r="I95" s="17"/>
      <c r="J95" s="17"/>
    </row>
    <row r="96" spans="2:10" ht="15.75" x14ac:dyDescent="0.25">
      <c r="B96" s="408" t="s">
        <v>779</v>
      </c>
      <c r="C96" s="397" t="s">
        <v>201</v>
      </c>
      <c r="D96" s="398"/>
      <c r="E96" s="399"/>
      <c r="F96" s="17"/>
      <c r="G96" s="33" t="str">
        <f t="shared" si="1"/>
        <v/>
      </c>
      <c r="H96" s="17"/>
      <c r="I96" s="17"/>
      <c r="J96" s="17"/>
    </row>
    <row r="97" spans="2:10" ht="15.75" x14ac:dyDescent="0.25">
      <c r="B97" s="407" t="s">
        <v>780</v>
      </c>
      <c r="C97" s="401" t="s">
        <v>203</v>
      </c>
      <c r="D97" s="398"/>
      <c r="E97" s="399"/>
      <c r="F97" s="17"/>
      <c r="G97" s="33" t="str">
        <f t="shared" si="1"/>
        <v/>
      </c>
      <c r="H97" s="17"/>
      <c r="I97" s="17"/>
      <c r="J97" s="17"/>
    </row>
    <row r="98" spans="2:10" ht="15.75" x14ac:dyDescent="0.25">
      <c r="B98" s="415" t="s">
        <v>781</v>
      </c>
      <c r="C98" s="401" t="s">
        <v>205</v>
      </c>
      <c r="D98" s="398"/>
      <c r="E98" s="399"/>
      <c r="F98" s="17"/>
      <c r="G98" s="33" t="str">
        <f t="shared" si="1"/>
        <v/>
      </c>
      <c r="H98" s="17"/>
      <c r="I98" s="17"/>
      <c r="J98" s="17"/>
    </row>
    <row r="99" spans="2:10" ht="15.75" x14ac:dyDescent="0.25">
      <c r="B99" s="415" t="s">
        <v>782</v>
      </c>
      <c r="C99" s="401" t="s">
        <v>207</v>
      </c>
      <c r="D99" s="398"/>
      <c r="E99" s="399"/>
      <c r="F99" s="17"/>
      <c r="G99" s="33" t="str">
        <f t="shared" si="1"/>
        <v/>
      </c>
      <c r="H99" s="17"/>
      <c r="I99" s="17"/>
      <c r="J99" s="17"/>
    </row>
    <row r="100" spans="2:10" ht="15.75" x14ac:dyDescent="0.25">
      <c r="B100" s="402" t="s">
        <v>783</v>
      </c>
      <c r="C100" s="401" t="s">
        <v>209</v>
      </c>
      <c r="D100" s="398"/>
      <c r="E100" s="399"/>
      <c r="F100" s="17"/>
      <c r="G100" s="33" t="str">
        <f t="shared" si="1"/>
        <v/>
      </c>
      <c r="H100" s="17"/>
      <c r="I100" s="17"/>
      <c r="J100" s="17"/>
    </row>
    <row r="101" spans="2:10" ht="15.75" x14ac:dyDescent="0.25">
      <c r="B101" s="402" t="s">
        <v>784</v>
      </c>
      <c r="C101" s="401" t="s">
        <v>211</v>
      </c>
      <c r="D101" s="398"/>
      <c r="E101" s="399"/>
      <c r="F101" s="17"/>
      <c r="G101" s="33" t="str">
        <f t="shared" si="1"/>
        <v/>
      </c>
      <c r="H101" s="17"/>
      <c r="I101" s="17"/>
      <c r="J101" s="17"/>
    </row>
    <row r="102" spans="2:10" ht="15.75" x14ac:dyDescent="0.25">
      <c r="B102" s="400" t="s">
        <v>785</v>
      </c>
      <c r="C102" s="401" t="s">
        <v>213</v>
      </c>
      <c r="D102" s="398"/>
      <c r="E102" s="399"/>
      <c r="F102" s="17"/>
      <c r="G102" s="33" t="str">
        <f t="shared" si="1"/>
        <v/>
      </c>
      <c r="H102" s="17"/>
      <c r="I102" s="17"/>
      <c r="J102" s="17"/>
    </row>
    <row r="103" spans="2:10" ht="15.75" x14ac:dyDescent="0.25">
      <c r="B103" s="419" t="s">
        <v>786</v>
      </c>
      <c r="C103" s="401" t="s">
        <v>215</v>
      </c>
      <c r="D103" s="398"/>
      <c r="E103" s="399"/>
      <c r="F103" s="17"/>
      <c r="G103" s="33" t="str">
        <f t="shared" si="1"/>
        <v/>
      </c>
      <c r="H103" s="17"/>
      <c r="I103" s="17"/>
      <c r="J103" s="17"/>
    </row>
    <row r="104" spans="2:10" ht="15.75" x14ac:dyDescent="0.25">
      <c r="B104" s="400" t="s">
        <v>787</v>
      </c>
      <c r="C104" s="401" t="s">
        <v>217</v>
      </c>
      <c r="D104" s="398"/>
      <c r="E104" s="399"/>
      <c r="F104" s="17"/>
      <c r="G104" s="33" t="str">
        <f t="shared" si="1"/>
        <v/>
      </c>
      <c r="H104" s="17"/>
      <c r="I104" s="17"/>
      <c r="J104" s="17"/>
    </row>
    <row r="105" spans="2:10" ht="15.75" x14ac:dyDescent="0.25">
      <c r="B105" s="400" t="s">
        <v>788</v>
      </c>
      <c r="C105" s="401" t="s">
        <v>219</v>
      </c>
      <c r="D105" s="398"/>
      <c r="E105" s="399"/>
      <c r="F105" s="17"/>
      <c r="G105" s="33" t="str">
        <f t="shared" si="1"/>
        <v/>
      </c>
      <c r="H105" s="17"/>
      <c r="I105" s="17"/>
      <c r="J105" s="17"/>
    </row>
    <row r="106" spans="2:10" ht="15.75" x14ac:dyDescent="0.25">
      <c r="B106" s="408" t="s">
        <v>789</v>
      </c>
      <c r="C106" s="397" t="s">
        <v>221</v>
      </c>
      <c r="D106" s="398"/>
      <c r="E106" s="399"/>
      <c r="F106" s="17"/>
      <c r="G106" s="33" t="str">
        <f t="shared" si="1"/>
        <v/>
      </c>
      <c r="H106" s="17"/>
      <c r="I106" s="17"/>
      <c r="J106" s="17"/>
    </row>
    <row r="107" spans="2:10" ht="15.75" x14ac:dyDescent="0.25">
      <c r="B107" s="400" t="s">
        <v>790</v>
      </c>
      <c r="C107" s="401" t="s">
        <v>223</v>
      </c>
      <c r="D107" s="398"/>
      <c r="E107" s="399"/>
      <c r="F107" s="17"/>
      <c r="G107" s="33" t="str">
        <f t="shared" si="1"/>
        <v/>
      </c>
      <c r="H107" s="17"/>
      <c r="I107" s="17"/>
      <c r="J107" s="17"/>
    </row>
    <row r="108" spans="2:10" ht="15.75" x14ac:dyDescent="0.25">
      <c r="B108" s="407" t="s">
        <v>791</v>
      </c>
      <c r="C108" s="401" t="s">
        <v>225</v>
      </c>
      <c r="D108" s="398"/>
      <c r="E108" s="399"/>
      <c r="F108" s="17"/>
      <c r="G108" s="33" t="str">
        <f t="shared" si="1"/>
        <v/>
      </c>
      <c r="H108" s="17"/>
      <c r="I108" s="17"/>
      <c r="J108" s="17"/>
    </row>
    <row r="109" spans="2:10" ht="15.75" x14ac:dyDescent="0.25">
      <c r="B109" s="400" t="s">
        <v>792</v>
      </c>
      <c r="C109" s="401" t="s">
        <v>227</v>
      </c>
      <c r="D109" s="398"/>
      <c r="E109" s="399"/>
      <c r="F109" s="17"/>
      <c r="G109" s="33" t="str">
        <f t="shared" si="1"/>
        <v/>
      </c>
      <c r="H109" s="17"/>
      <c r="I109" s="17"/>
      <c r="J109" s="17"/>
    </row>
    <row r="110" spans="2:10" ht="15.75" x14ac:dyDescent="0.25">
      <c r="B110" s="402" t="s">
        <v>793</v>
      </c>
      <c r="C110" s="401" t="s">
        <v>229</v>
      </c>
      <c r="D110" s="398"/>
      <c r="E110" s="399"/>
      <c r="F110" s="17"/>
      <c r="G110" s="33" t="str">
        <f t="shared" si="1"/>
        <v/>
      </c>
      <c r="H110" s="17"/>
      <c r="I110" s="17"/>
      <c r="J110" s="17"/>
    </row>
    <row r="111" spans="2:10" ht="15.75" x14ac:dyDescent="0.25">
      <c r="B111" s="400" t="s">
        <v>794</v>
      </c>
      <c r="C111" s="401" t="s">
        <v>231</v>
      </c>
      <c r="D111" s="144"/>
      <c r="E111" s="146"/>
      <c r="F111" s="17"/>
      <c r="G111" s="33" t="str">
        <f t="shared" si="1"/>
        <v/>
      </c>
      <c r="H111" s="17"/>
      <c r="I111" s="17"/>
      <c r="J111" s="17"/>
    </row>
    <row r="112" spans="2:10" ht="15.75" x14ac:dyDescent="0.25">
      <c r="B112" s="402" t="s">
        <v>795</v>
      </c>
      <c r="C112" s="401" t="s">
        <v>233</v>
      </c>
      <c r="D112" s="144"/>
      <c r="E112" s="146"/>
      <c r="F112" s="17"/>
      <c r="G112" s="33" t="str">
        <f t="shared" si="1"/>
        <v/>
      </c>
      <c r="H112" s="17"/>
      <c r="I112" s="17"/>
      <c r="J112" s="17"/>
    </row>
    <row r="113" spans="2:10" ht="15.75" x14ac:dyDescent="0.25">
      <c r="B113" s="402" t="s">
        <v>796</v>
      </c>
      <c r="C113" s="401" t="s">
        <v>235</v>
      </c>
      <c r="D113" s="144"/>
      <c r="E113" s="146"/>
      <c r="F113" s="17"/>
      <c r="G113" s="33" t="str">
        <f t="shared" si="1"/>
        <v/>
      </c>
      <c r="H113" s="17"/>
      <c r="I113" s="17"/>
      <c r="J113" s="17"/>
    </row>
    <row r="114" spans="2:10" ht="15.75" x14ac:dyDescent="0.25">
      <c r="B114" s="400" t="s">
        <v>797</v>
      </c>
      <c r="C114" s="401" t="s">
        <v>798</v>
      </c>
      <c r="D114" s="398"/>
      <c r="E114" s="399"/>
      <c r="F114" s="17"/>
      <c r="G114" s="33" t="str">
        <f t="shared" si="1"/>
        <v/>
      </c>
      <c r="H114" s="17"/>
      <c r="I114" s="17"/>
      <c r="J114" s="17"/>
    </row>
    <row r="115" spans="2:10" ht="15.75" x14ac:dyDescent="0.25">
      <c r="B115" s="400" t="s">
        <v>799</v>
      </c>
      <c r="C115" s="401" t="s">
        <v>800</v>
      </c>
      <c r="D115" s="398"/>
      <c r="E115" s="399"/>
      <c r="F115" s="17"/>
      <c r="G115" s="33" t="str">
        <f t="shared" si="1"/>
        <v/>
      </c>
      <c r="H115" s="17"/>
      <c r="I115" s="17"/>
      <c r="J115" s="17"/>
    </row>
    <row r="116" spans="2:10" ht="15.75" x14ac:dyDescent="0.25">
      <c r="B116" s="402" t="s">
        <v>801</v>
      </c>
      <c r="C116" s="401" t="s">
        <v>802</v>
      </c>
      <c r="D116" s="398"/>
      <c r="E116" s="399"/>
      <c r="F116" s="17"/>
      <c r="G116" s="33" t="str">
        <f t="shared" si="1"/>
        <v/>
      </c>
      <c r="H116" s="17"/>
      <c r="I116" s="17"/>
      <c r="J116" s="17"/>
    </row>
    <row r="117" spans="2:10" ht="15.75" x14ac:dyDescent="0.25">
      <c r="B117" s="402" t="s">
        <v>803</v>
      </c>
      <c r="C117" s="401" t="s">
        <v>804</v>
      </c>
      <c r="D117" s="398"/>
      <c r="E117" s="399"/>
      <c r="F117" s="17"/>
      <c r="G117" s="33" t="str">
        <f t="shared" si="1"/>
        <v/>
      </c>
      <c r="H117" s="17"/>
      <c r="I117" s="17"/>
      <c r="J117" s="17"/>
    </row>
    <row r="118" spans="2:10" ht="15.75" x14ac:dyDescent="0.25">
      <c r="B118" s="400" t="s">
        <v>805</v>
      </c>
      <c r="C118" s="401" t="s">
        <v>806</v>
      </c>
      <c r="D118" s="398"/>
      <c r="E118" s="399"/>
      <c r="F118" s="17"/>
      <c r="G118" s="33" t="str">
        <f t="shared" si="1"/>
        <v/>
      </c>
      <c r="H118" s="17"/>
      <c r="I118" s="17"/>
      <c r="J118" s="17"/>
    </row>
    <row r="119" spans="2:10" ht="15.75" x14ac:dyDescent="0.25">
      <c r="B119" s="400" t="s">
        <v>807</v>
      </c>
      <c r="C119" s="401" t="s">
        <v>808</v>
      </c>
      <c r="D119" s="398"/>
      <c r="E119" s="399"/>
      <c r="F119" s="17"/>
      <c r="G119" s="33" t="str">
        <f t="shared" si="1"/>
        <v/>
      </c>
      <c r="H119" s="17"/>
      <c r="I119" s="17"/>
      <c r="J119" s="17"/>
    </row>
    <row r="120" spans="2:10" ht="15.75" x14ac:dyDescent="0.25">
      <c r="B120" s="402" t="s">
        <v>809</v>
      </c>
      <c r="C120" s="401" t="s">
        <v>810</v>
      </c>
      <c r="D120" s="398"/>
      <c r="E120" s="399"/>
      <c r="F120" s="17"/>
      <c r="G120" s="33" t="str">
        <f t="shared" si="1"/>
        <v/>
      </c>
      <c r="H120" s="17"/>
      <c r="I120" s="17"/>
      <c r="J120" s="17"/>
    </row>
    <row r="121" spans="2:10" ht="29.25" x14ac:dyDescent="0.25">
      <c r="B121" s="419" t="s">
        <v>811</v>
      </c>
      <c r="C121" s="401" t="s">
        <v>812</v>
      </c>
      <c r="D121" s="398"/>
      <c r="E121" s="399"/>
      <c r="F121" s="17"/>
      <c r="G121" s="33" t="str">
        <f t="shared" si="1"/>
        <v/>
      </c>
      <c r="H121" s="17"/>
      <c r="I121" s="17"/>
      <c r="J121" s="17"/>
    </row>
    <row r="122" spans="2:10" ht="15.75" x14ac:dyDescent="0.25">
      <c r="B122" s="402" t="s">
        <v>813</v>
      </c>
      <c r="C122" s="401" t="s">
        <v>814</v>
      </c>
      <c r="D122" s="398"/>
      <c r="E122" s="399"/>
      <c r="F122" s="17"/>
      <c r="G122" s="33" t="str">
        <f t="shared" si="1"/>
        <v/>
      </c>
      <c r="H122" s="17"/>
      <c r="I122" s="17"/>
      <c r="J122" s="17"/>
    </row>
    <row r="123" spans="2:10" ht="15.75" x14ac:dyDescent="0.25">
      <c r="B123" s="415" t="s">
        <v>815</v>
      </c>
      <c r="C123" s="401" t="s">
        <v>816</v>
      </c>
      <c r="D123" s="398"/>
      <c r="E123" s="399"/>
      <c r="F123" s="17"/>
      <c r="G123" s="33" t="str">
        <f t="shared" si="1"/>
        <v/>
      </c>
      <c r="H123" s="17"/>
      <c r="I123" s="17"/>
      <c r="J123" s="17"/>
    </row>
    <row r="124" spans="2:10" ht="30" customHeight="1" x14ac:dyDescent="0.25">
      <c r="B124" s="419" t="s">
        <v>817</v>
      </c>
      <c r="C124" s="401" t="s">
        <v>818</v>
      </c>
      <c r="D124" s="398"/>
      <c r="E124" s="399"/>
      <c r="F124" s="17"/>
      <c r="G124" s="33" t="str">
        <f t="shared" si="1"/>
        <v/>
      </c>
      <c r="H124" s="17"/>
      <c r="I124" s="17"/>
      <c r="J124" s="17"/>
    </row>
    <row r="125" spans="2:10" ht="15.75" x14ac:dyDescent="0.25">
      <c r="B125" s="407" t="s">
        <v>819</v>
      </c>
      <c r="C125" s="401" t="s">
        <v>820</v>
      </c>
      <c r="D125" s="398"/>
      <c r="E125" s="399"/>
      <c r="F125" s="17"/>
      <c r="G125" s="33" t="str">
        <f t="shared" si="1"/>
        <v/>
      </c>
      <c r="H125" s="17"/>
      <c r="I125" s="17"/>
      <c r="J125" s="17"/>
    </row>
    <row r="126" spans="2:10" ht="15.75" x14ac:dyDescent="0.25">
      <c r="B126" s="400" t="s">
        <v>821</v>
      </c>
      <c r="C126" s="401" t="s">
        <v>822</v>
      </c>
      <c r="D126" s="398"/>
      <c r="E126" s="399"/>
      <c r="F126" s="17"/>
      <c r="G126" s="33" t="str">
        <f t="shared" si="1"/>
        <v/>
      </c>
      <c r="H126" s="17"/>
      <c r="I126" s="17"/>
      <c r="J126" s="17"/>
    </row>
    <row r="127" spans="2:10" ht="15.75" x14ac:dyDescent="0.25">
      <c r="B127" s="400" t="s">
        <v>823</v>
      </c>
      <c r="C127" s="401" t="s">
        <v>824</v>
      </c>
      <c r="D127" s="398"/>
      <c r="E127" s="399"/>
      <c r="F127" s="17"/>
      <c r="G127" s="33" t="str">
        <f t="shared" si="1"/>
        <v/>
      </c>
      <c r="H127" s="17"/>
      <c r="I127" s="17"/>
      <c r="J127" s="17"/>
    </row>
    <row r="128" spans="2:10" ht="18" customHeight="1" x14ac:dyDescent="0.25">
      <c r="B128" s="396" t="s">
        <v>825</v>
      </c>
      <c r="C128" s="397" t="s">
        <v>826</v>
      </c>
      <c r="D128" s="398"/>
      <c r="E128" s="399"/>
      <c r="F128" s="17"/>
      <c r="G128" s="33" t="str">
        <f t="shared" si="1"/>
        <v/>
      </c>
      <c r="H128" s="17"/>
      <c r="I128" s="17"/>
      <c r="J128" s="17"/>
    </row>
    <row r="129" spans="2:10" ht="15.75" x14ac:dyDescent="0.25">
      <c r="B129" s="407" t="s">
        <v>827</v>
      </c>
      <c r="C129" s="401" t="s">
        <v>828</v>
      </c>
      <c r="D129" s="398"/>
      <c r="E129" s="399"/>
      <c r="F129" s="17"/>
      <c r="G129" s="33" t="str">
        <f t="shared" si="1"/>
        <v/>
      </c>
      <c r="H129" s="17"/>
      <c r="I129" s="17"/>
      <c r="J129" s="17"/>
    </row>
    <row r="130" spans="2:10" ht="15.75" x14ac:dyDescent="0.25">
      <c r="B130" s="407" t="s">
        <v>829</v>
      </c>
      <c r="C130" s="401" t="s">
        <v>830</v>
      </c>
      <c r="D130" s="398"/>
      <c r="E130" s="399"/>
      <c r="F130" s="17"/>
      <c r="G130" s="33" t="str">
        <f t="shared" si="1"/>
        <v/>
      </c>
      <c r="H130" s="17"/>
      <c r="I130" s="17"/>
      <c r="J130" s="17"/>
    </row>
    <row r="131" spans="2:10" ht="15.75" x14ac:dyDescent="0.25">
      <c r="B131" s="407" t="s">
        <v>831</v>
      </c>
      <c r="C131" s="401" t="s">
        <v>832</v>
      </c>
      <c r="D131" s="398"/>
      <c r="E131" s="399"/>
      <c r="F131" s="17"/>
      <c r="G131" s="33" t="str">
        <f t="shared" si="1"/>
        <v/>
      </c>
      <c r="H131" s="17"/>
      <c r="I131" s="17"/>
      <c r="J131" s="17"/>
    </row>
    <row r="132" spans="2:10" ht="15.75" x14ac:dyDescent="0.25">
      <c r="B132" s="407" t="s">
        <v>833</v>
      </c>
      <c r="C132" s="401" t="s">
        <v>834</v>
      </c>
      <c r="D132" s="398"/>
      <c r="E132" s="399"/>
      <c r="F132" s="17"/>
      <c r="G132" s="33" t="str">
        <f t="shared" si="1"/>
        <v/>
      </c>
      <c r="H132" s="17"/>
      <c r="I132" s="17"/>
      <c r="J132" s="17"/>
    </row>
    <row r="133" spans="2:10" ht="15.75" x14ac:dyDescent="0.25">
      <c r="B133" s="406" t="s">
        <v>835</v>
      </c>
      <c r="C133" s="401" t="s">
        <v>836</v>
      </c>
      <c r="D133" s="398"/>
      <c r="E133" s="399"/>
      <c r="F133" s="17"/>
      <c r="G133" s="33" t="str">
        <f t="shared" si="1"/>
        <v/>
      </c>
      <c r="H133" s="17"/>
      <c r="I133" s="17"/>
      <c r="J133" s="17"/>
    </row>
    <row r="134" spans="2:10" ht="15.75" x14ac:dyDescent="0.25">
      <c r="B134" s="407" t="s">
        <v>837</v>
      </c>
      <c r="C134" s="401" t="s">
        <v>838</v>
      </c>
      <c r="D134" s="398"/>
      <c r="E134" s="399"/>
      <c r="F134" s="17"/>
      <c r="G134" s="33" t="str">
        <f t="shared" si="1"/>
        <v/>
      </c>
      <c r="H134" s="17"/>
      <c r="I134" s="17"/>
      <c r="J134" s="17"/>
    </row>
    <row r="135" spans="2:10" ht="15.75" x14ac:dyDescent="0.25">
      <c r="B135" s="415" t="s">
        <v>839</v>
      </c>
      <c r="C135" s="401" t="s">
        <v>840</v>
      </c>
      <c r="D135" s="398"/>
      <c r="E135" s="399"/>
      <c r="F135" s="17"/>
      <c r="G135" s="33" t="str">
        <f t="shared" si="1"/>
        <v/>
      </c>
      <c r="H135" s="17"/>
      <c r="I135" s="17"/>
      <c r="J135" s="17"/>
    </row>
    <row r="136" spans="2:10" ht="15.75" x14ac:dyDescent="0.25">
      <c r="B136" s="415" t="s">
        <v>841</v>
      </c>
      <c r="C136" s="401" t="s">
        <v>842</v>
      </c>
      <c r="D136" s="398"/>
      <c r="E136" s="399"/>
      <c r="F136" s="17"/>
      <c r="G136" s="33" t="str">
        <f t="shared" si="1"/>
        <v/>
      </c>
      <c r="H136" s="17"/>
      <c r="I136" s="17"/>
      <c r="J136" s="17"/>
    </row>
    <row r="137" spans="2:10" ht="15.75" x14ac:dyDescent="0.25">
      <c r="B137" s="415" t="s">
        <v>843</v>
      </c>
      <c r="C137" s="401" t="s">
        <v>844</v>
      </c>
      <c r="D137" s="398"/>
      <c r="E137" s="399"/>
      <c r="F137" s="17"/>
      <c r="G137" s="33" t="str">
        <f t="shared" si="1"/>
        <v/>
      </c>
      <c r="H137" s="17"/>
      <c r="I137" s="17"/>
      <c r="J137" s="17"/>
    </row>
    <row r="138" spans="2:10" ht="15.75" x14ac:dyDescent="0.25">
      <c r="B138" s="400" t="s">
        <v>845</v>
      </c>
      <c r="C138" s="401" t="s">
        <v>846</v>
      </c>
      <c r="D138" s="398"/>
      <c r="E138" s="399"/>
      <c r="F138" s="17"/>
      <c r="G138" s="33" t="str">
        <f t="shared" si="1"/>
        <v/>
      </c>
      <c r="H138" s="17"/>
      <c r="I138" s="17"/>
      <c r="J138" s="17"/>
    </row>
    <row r="139" spans="2:10" ht="15.75" x14ac:dyDescent="0.25">
      <c r="B139" s="400" t="s">
        <v>847</v>
      </c>
      <c r="C139" s="401" t="s">
        <v>848</v>
      </c>
      <c r="D139" s="398"/>
      <c r="E139" s="399"/>
      <c r="F139" s="17"/>
      <c r="G139" s="33" t="str">
        <f t="shared" ref="G139:G202" si="2">IF(D139&lt;E139,"грешка","")</f>
        <v/>
      </c>
      <c r="H139" s="17"/>
      <c r="I139" s="17"/>
      <c r="J139" s="17"/>
    </row>
    <row r="140" spans="2:10" ht="15.75" x14ac:dyDescent="0.25">
      <c r="B140" s="407" t="s">
        <v>849</v>
      </c>
      <c r="C140" s="401" t="s">
        <v>850</v>
      </c>
      <c r="D140" s="398"/>
      <c r="E140" s="399"/>
      <c r="F140" s="17"/>
      <c r="G140" s="33" t="str">
        <f t="shared" si="2"/>
        <v/>
      </c>
      <c r="H140" s="17"/>
      <c r="I140" s="17"/>
      <c r="J140" s="17"/>
    </row>
    <row r="141" spans="2:10" ht="15.75" x14ac:dyDescent="0.25">
      <c r="B141" s="400" t="s">
        <v>851</v>
      </c>
      <c r="C141" s="401" t="s">
        <v>852</v>
      </c>
      <c r="D141" s="398"/>
      <c r="E141" s="399"/>
      <c r="F141" s="17"/>
      <c r="G141" s="33" t="str">
        <f t="shared" si="2"/>
        <v/>
      </c>
      <c r="H141" s="17"/>
      <c r="I141" s="17"/>
      <c r="J141" s="17"/>
    </row>
    <row r="142" spans="2:10" ht="15.75" x14ac:dyDescent="0.25">
      <c r="B142" s="400" t="s">
        <v>853</v>
      </c>
      <c r="C142" s="401" t="s">
        <v>854</v>
      </c>
      <c r="D142" s="398"/>
      <c r="E142" s="399"/>
      <c r="F142" s="17"/>
      <c r="G142" s="33" t="str">
        <f t="shared" si="2"/>
        <v/>
      </c>
      <c r="H142" s="17"/>
      <c r="I142" s="17"/>
      <c r="J142" s="17"/>
    </row>
    <row r="143" spans="2:10" ht="15.75" x14ac:dyDescent="0.25">
      <c r="B143" s="407" t="s">
        <v>855</v>
      </c>
      <c r="C143" s="401" t="s">
        <v>856</v>
      </c>
      <c r="D143" s="144"/>
      <c r="E143" s="146"/>
      <c r="F143" s="17"/>
      <c r="G143" s="33" t="str">
        <f t="shared" si="2"/>
        <v/>
      </c>
      <c r="H143" s="17"/>
      <c r="I143" s="17"/>
      <c r="J143" s="17"/>
    </row>
    <row r="144" spans="2:10" ht="15.75" x14ac:dyDescent="0.25">
      <c r="B144" s="407" t="s">
        <v>857</v>
      </c>
      <c r="C144" s="401" t="s">
        <v>858</v>
      </c>
      <c r="D144" s="398"/>
      <c r="E144" s="399"/>
      <c r="F144" s="17"/>
      <c r="G144" s="33" t="str">
        <f t="shared" si="2"/>
        <v/>
      </c>
      <c r="H144" s="17"/>
      <c r="I144" s="17"/>
      <c r="J144" s="17"/>
    </row>
    <row r="145" spans="2:10" ht="15.75" x14ac:dyDescent="0.25">
      <c r="B145" s="400" t="s">
        <v>859</v>
      </c>
      <c r="C145" s="401" t="s">
        <v>860</v>
      </c>
      <c r="D145" s="398"/>
      <c r="E145" s="399"/>
      <c r="F145" s="17"/>
      <c r="G145" s="33" t="str">
        <f t="shared" si="2"/>
        <v/>
      </c>
      <c r="H145" s="17"/>
      <c r="I145" s="17"/>
      <c r="J145" s="17"/>
    </row>
    <row r="146" spans="2:10" ht="15.75" x14ac:dyDescent="0.25">
      <c r="B146" s="408" t="s">
        <v>861</v>
      </c>
      <c r="C146" s="397" t="s">
        <v>862</v>
      </c>
      <c r="D146" s="398"/>
      <c r="E146" s="399"/>
      <c r="F146" s="17"/>
      <c r="G146" s="33" t="str">
        <f t="shared" si="2"/>
        <v/>
      </c>
      <c r="H146" s="17"/>
      <c r="I146" s="17"/>
      <c r="J146" s="17"/>
    </row>
    <row r="147" spans="2:10" ht="15.75" x14ac:dyDescent="0.25">
      <c r="B147" s="407" t="s">
        <v>863</v>
      </c>
      <c r="C147" s="401" t="s">
        <v>864</v>
      </c>
      <c r="D147" s="398"/>
      <c r="E147" s="399"/>
      <c r="F147" s="17"/>
      <c r="G147" s="33" t="str">
        <f t="shared" si="2"/>
        <v/>
      </c>
      <c r="H147" s="17"/>
      <c r="I147" s="17"/>
      <c r="J147" s="17"/>
    </row>
    <row r="148" spans="2:10" ht="15.75" x14ac:dyDescent="0.25">
      <c r="B148" s="400" t="s">
        <v>865</v>
      </c>
      <c r="C148" s="401" t="s">
        <v>866</v>
      </c>
      <c r="D148" s="398"/>
      <c r="E148" s="399"/>
      <c r="F148" s="17"/>
      <c r="G148" s="33" t="str">
        <f t="shared" si="2"/>
        <v/>
      </c>
      <c r="H148" s="17"/>
      <c r="I148" s="17"/>
      <c r="J148" s="17"/>
    </row>
    <row r="149" spans="2:10" ht="15.75" x14ac:dyDescent="0.25">
      <c r="B149" s="400" t="s">
        <v>867</v>
      </c>
      <c r="C149" s="401" t="s">
        <v>868</v>
      </c>
      <c r="D149" s="398"/>
      <c r="E149" s="399"/>
      <c r="F149" s="17"/>
      <c r="G149" s="33" t="str">
        <f t="shared" si="2"/>
        <v/>
      </c>
      <c r="H149" s="17"/>
      <c r="I149" s="17"/>
      <c r="J149" s="17"/>
    </row>
    <row r="150" spans="2:10" ht="15.75" x14ac:dyDescent="0.25">
      <c r="B150" s="400" t="s">
        <v>869</v>
      </c>
      <c r="C150" s="401" t="s">
        <v>870</v>
      </c>
      <c r="D150" s="398"/>
      <c r="E150" s="399"/>
      <c r="F150" s="17"/>
      <c r="G150" s="33" t="str">
        <f t="shared" si="2"/>
        <v/>
      </c>
      <c r="H150" s="17"/>
      <c r="I150" s="17"/>
      <c r="J150" s="17"/>
    </row>
    <row r="151" spans="2:10" ht="15.75" x14ac:dyDescent="0.25">
      <c r="B151" s="402" t="s">
        <v>871</v>
      </c>
      <c r="C151" s="401" t="s">
        <v>872</v>
      </c>
      <c r="D151" s="398"/>
      <c r="E151" s="399"/>
      <c r="F151" s="17"/>
      <c r="G151" s="33" t="str">
        <f t="shared" si="2"/>
        <v/>
      </c>
      <c r="H151" s="17"/>
      <c r="I151" s="17"/>
      <c r="J151" s="17"/>
    </row>
    <row r="152" spans="2:10" ht="15.75" x14ac:dyDescent="0.25">
      <c r="B152" s="400" t="s">
        <v>873</v>
      </c>
      <c r="C152" s="401" t="s">
        <v>874</v>
      </c>
      <c r="D152" s="398"/>
      <c r="E152" s="399"/>
      <c r="F152" s="17"/>
      <c r="G152" s="33" t="str">
        <f t="shared" si="2"/>
        <v/>
      </c>
      <c r="H152" s="17"/>
      <c r="I152" s="17"/>
      <c r="J152" s="17"/>
    </row>
    <row r="153" spans="2:10" ht="29.25" x14ac:dyDescent="0.25">
      <c r="B153" s="406" t="s">
        <v>875</v>
      </c>
      <c r="C153" s="401" t="s">
        <v>876</v>
      </c>
      <c r="D153" s="398"/>
      <c r="E153" s="399"/>
      <c r="F153" s="17"/>
      <c r="G153" s="33" t="str">
        <f t="shared" si="2"/>
        <v/>
      </c>
      <c r="H153" s="17"/>
      <c r="I153" s="17"/>
      <c r="J153" s="17"/>
    </row>
    <row r="154" spans="2:10" ht="15.75" x14ac:dyDescent="0.25">
      <c r="B154" s="400" t="s">
        <v>877</v>
      </c>
      <c r="C154" s="401" t="s">
        <v>878</v>
      </c>
      <c r="D154" s="398"/>
      <c r="E154" s="399"/>
      <c r="F154" s="17"/>
      <c r="G154" s="33" t="str">
        <f t="shared" si="2"/>
        <v/>
      </c>
      <c r="H154" s="17"/>
      <c r="I154" s="17"/>
      <c r="J154" s="17"/>
    </row>
    <row r="155" spans="2:10" ht="15.75" x14ac:dyDescent="0.25">
      <c r="B155" s="400" t="s">
        <v>879</v>
      </c>
      <c r="C155" s="401" t="s">
        <v>880</v>
      </c>
      <c r="D155" s="398"/>
      <c r="E155" s="399"/>
      <c r="F155" s="17"/>
      <c r="G155" s="33" t="str">
        <f t="shared" si="2"/>
        <v/>
      </c>
      <c r="H155" s="17"/>
      <c r="I155" s="17"/>
      <c r="J155" s="17"/>
    </row>
    <row r="156" spans="2:10" ht="15.75" x14ac:dyDescent="0.25">
      <c r="B156" s="400" t="s">
        <v>881</v>
      </c>
      <c r="C156" s="401" t="s">
        <v>882</v>
      </c>
      <c r="D156" s="398"/>
      <c r="E156" s="399"/>
      <c r="F156" s="17"/>
      <c r="G156" s="33" t="str">
        <f t="shared" si="2"/>
        <v/>
      </c>
      <c r="H156" s="17"/>
      <c r="I156" s="17"/>
      <c r="J156" s="17"/>
    </row>
    <row r="157" spans="2:10" ht="15.75" x14ac:dyDescent="0.25">
      <c r="B157" s="402" t="s">
        <v>883</v>
      </c>
      <c r="C157" s="401" t="s">
        <v>884</v>
      </c>
      <c r="D157" s="144"/>
      <c r="E157" s="146"/>
      <c r="F157" s="17"/>
      <c r="G157" s="33" t="str">
        <f t="shared" si="2"/>
        <v/>
      </c>
      <c r="H157" s="17"/>
      <c r="I157" s="17"/>
      <c r="J157" s="17"/>
    </row>
    <row r="158" spans="2:10" ht="15.75" x14ac:dyDescent="0.25">
      <c r="B158" s="402" t="s">
        <v>885</v>
      </c>
      <c r="C158" s="401" t="s">
        <v>886</v>
      </c>
      <c r="D158" s="144"/>
      <c r="E158" s="146"/>
      <c r="F158" s="17"/>
      <c r="G158" s="33" t="str">
        <f t="shared" si="2"/>
        <v/>
      </c>
      <c r="H158" s="17"/>
      <c r="I158" s="17"/>
      <c r="J158" s="17"/>
    </row>
    <row r="159" spans="2:10" ht="15.75" x14ac:dyDescent="0.25">
      <c r="B159" s="400" t="s">
        <v>887</v>
      </c>
      <c r="C159" s="401" t="s">
        <v>888</v>
      </c>
      <c r="D159" s="398"/>
      <c r="E159" s="399"/>
      <c r="F159" s="17"/>
      <c r="G159" s="33" t="str">
        <f t="shared" si="2"/>
        <v/>
      </c>
      <c r="H159" s="17"/>
      <c r="I159" s="17"/>
      <c r="J159" s="17"/>
    </row>
    <row r="160" spans="2:10" ht="15.75" x14ac:dyDescent="0.25">
      <c r="B160" s="408" t="s">
        <v>889</v>
      </c>
      <c r="C160" s="397" t="s">
        <v>890</v>
      </c>
      <c r="D160" s="398"/>
      <c r="E160" s="399"/>
      <c r="F160" s="17"/>
      <c r="G160" s="33" t="str">
        <f t="shared" si="2"/>
        <v/>
      </c>
      <c r="H160" s="17"/>
      <c r="I160" s="17"/>
      <c r="J160" s="17"/>
    </row>
    <row r="161" spans="2:10" ht="15.75" x14ac:dyDescent="0.25">
      <c r="B161" s="407" t="s">
        <v>891</v>
      </c>
      <c r="C161" s="401" t="s">
        <v>892</v>
      </c>
      <c r="D161" s="398"/>
      <c r="E161" s="399"/>
      <c r="F161" s="17"/>
      <c r="G161" s="33" t="str">
        <f t="shared" si="2"/>
        <v/>
      </c>
      <c r="H161" s="17"/>
      <c r="I161" s="17"/>
      <c r="J161" s="17"/>
    </row>
    <row r="162" spans="2:10" ht="15.75" x14ac:dyDescent="0.25">
      <c r="B162" s="400" t="s">
        <v>893</v>
      </c>
      <c r="C162" s="401" t="s">
        <v>894</v>
      </c>
      <c r="D162" s="398"/>
      <c r="E162" s="399"/>
      <c r="F162" s="17"/>
      <c r="G162" s="33" t="str">
        <f t="shared" si="2"/>
        <v/>
      </c>
      <c r="H162" s="17"/>
      <c r="I162" s="17"/>
      <c r="J162" s="17"/>
    </row>
    <row r="163" spans="2:10" ht="15.75" x14ac:dyDescent="0.25">
      <c r="B163" s="402" t="s">
        <v>895</v>
      </c>
      <c r="C163" s="401" t="s">
        <v>896</v>
      </c>
      <c r="D163" s="398"/>
      <c r="E163" s="399"/>
      <c r="F163" s="17"/>
      <c r="G163" s="33" t="str">
        <f t="shared" si="2"/>
        <v/>
      </c>
      <c r="H163" s="17"/>
      <c r="I163" s="17"/>
      <c r="J163" s="17"/>
    </row>
    <row r="164" spans="2:10" ht="15.75" x14ac:dyDescent="0.25">
      <c r="B164" s="400" t="s">
        <v>897</v>
      </c>
      <c r="C164" s="401" t="s">
        <v>898</v>
      </c>
      <c r="D164" s="398"/>
      <c r="E164" s="399"/>
      <c r="F164" s="17"/>
      <c r="G164" s="33" t="str">
        <f t="shared" si="2"/>
        <v/>
      </c>
      <c r="H164" s="17"/>
      <c r="I164" s="17"/>
      <c r="J164" s="17"/>
    </row>
    <row r="165" spans="2:10" ht="15.75" x14ac:dyDescent="0.25">
      <c r="B165" s="400" t="s">
        <v>899</v>
      </c>
      <c r="C165" s="401" t="s">
        <v>900</v>
      </c>
      <c r="D165" s="398"/>
      <c r="E165" s="399"/>
      <c r="F165" s="17"/>
      <c r="G165" s="33" t="str">
        <f t="shared" si="2"/>
        <v/>
      </c>
      <c r="H165" s="17"/>
      <c r="I165" s="17"/>
      <c r="J165" s="17"/>
    </row>
    <row r="166" spans="2:10" ht="15.75" x14ac:dyDescent="0.25">
      <c r="B166" s="402" t="s">
        <v>901</v>
      </c>
      <c r="C166" s="401" t="s">
        <v>902</v>
      </c>
      <c r="D166" s="398"/>
      <c r="E166" s="399"/>
      <c r="F166" s="17"/>
      <c r="G166" s="33" t="str">
        <f t="shared" si="2"/>
        <v/>
      </c>
      <c r="H166" s="17"/>
      <c r="I166" s="17"/>
      <c r="J166" s="17"/>
    </row>
    <row r="167" spans="2:10" ht="28.5" customHeight="1" x14ac:dyDescent="0.25">
      <c r="B167" s="405" t="s">
        <v>903</v>
      </c>
      <c r="C167" s="397" t="s">
        <v>904</v>
      </c>
      <c r="D167" s="398"/>
      <c r="E167" s="399"/>
      <c r="F167" s="17"/>
      <c r="G167" s="33" t="str">
        <f t="shared" si="2"/>
        <v/>
      </c>
      <c r="H167" s="17"/>
      <c r="I167" s="17"/>
      <c r="J167" s="17"/>
    </row>
    <row r="168" spans="2:10" ht="15.75" x14ac:dyDescent="0.25">
      <c r="B168" s="400" t="s">
        <v>905</v>
      </c>
      <c r="C168" s="401" t="s">
        <v>906</v>
      </c>
      <c r="D168" s="398"/>
      <c r="E168" s="399"/>
      <c r="F168" s="17"/>
      <c r="G168" s="33" t="str">
        <f t="shared" si="2"/>
        <v/>
      </c>
      <c r="H168" s="17"/>
      <c r="I168" s="17"/>
      <c r="J168" s="17"/>
    </row>
    <row r="169" spans="2:10" ht="15.75" x14ac:dyDescent="0.25">
      <c r="B169" s="402" t="s">
        <v>907</v>
      </c>
      <c r="C169" s="401" t="s">
        <v>908</v>
      </c>
      <c r="D169" s="398"/>
      <c r="E169" s="399"/>
      <c r="F169" s="17"/>
      <c r="G169" s="33" t="str">
        <f t="shared" si="2"/>
        <v/>
      </c>
      <c r="H169" s="17"/>
      <c r="I169" s="17"/>
      <c r="J169" s="17"/>
    </row>
    <row r="170" spans="2:10" ht="15.75" x14ac:dyDescent="0.25">
      <c r="B170" s="400" t="s">
        <v>909</v>
      </c>
      <c r="C170" s="401" t="s">
        <v>910</v>
      </c>
      <c r="D170" s="398"/>
      <c r="E170" s="399"/>
      <c r="F170" s="17"/>
      <c r="G170" s="33" t="str">
        <f t="shared" si="2"/>
        <v/>
      </c>
      <c r="H170" s="17"/>
      <c r="I170" s="17"/>
      <c r="J170" s="17"/>
    </row>
    <row r="171" spans="2:10" ht="15.75" x14ac:dyDescent="0.25">
      <c r="B171" s="402" t="s">
        <v>911</v>
      </c>
      <c r="C171" s="401" t="s">
        <v>912</v>
      </c>
      <c r="D171" s="144"/>
      <c r="E171" s="146"/>
      <c r="F171" s="17"/>
      <c r="G171" s="33" t="str">
        <f t="shared" si="2"/>
        <v/>
      </c>
      <c r="H171" s="17"/>
      <c r="I171" s="17"/>
      <c r="J171" s="17"/>
    </row>
    <row r="172" spans="2:10" ht="15.75" x14ac:dyDescent="0.25">
      <c r="B172" s="402" t="s">
        <v>913</v>
      </c>
      <c r="C172" s="401" t="s">
        <v>914</v>
      </c>
      <c r="D172" s="416"/>
      <c r="E172" s="417"/>
      <c r="F172" s="17"/>
      <c r="G172" s="33" t="str">
        <f t="shared" si="2"/>
        <v/>
      </c>
      <c r="H172" s="17"/>
      <c r="I172" s="17"/>
      <c r="J172" s="17"/>
    </row>
    <row r="173" spans="2:10" ht="15.75" x14ac:dyDescent="0.25">
      <c r="B173" s="400" t="s">
        <v>915</v>
      </c>
      <c r="C173" s="401" t="s">
        <v>916</v>
      </c>
      <c r="D173" s="398"/>
      <c r="E173" s="399"/>
      <c r="F173" s="17"/>
      <c r="G173" s="33" t="str">
        <f t="shared" si="2"/>
        <v/>
      </c>
      <c r="H173" s="17"/>
      <c r="I173" s="17"/>
      <c r="J173" s="17"/>
    </row>
    <row r="174" spans="2:10" ht="15.75" x14ac:dyDescent="0.25">
      <c r="B174" s="415" t="s">
        <v>917</v>
      </c>
      <c r="C174" s="401" t="s">
        <v>918</v>
      </c>
      <c r="D174" s="144"/>
      <c r="E174" s="146"/>
      <c r="F174" s="17"/>
      <c r="G174" s="33" t="str">
        <f t="shared" si="2"/>
        <v/>
      </c>
      <c r="H174" s="17"/>
      <c r="I174" s="17"/>
      <c r="J174" s="17"/>
    </row>
    <row r="175" spans="2:10" ht="15.75" x14ac:dyDescent="0.25">
      <c r="B175" s="415" t="s">
        <v>919</v>
      </c>
      <c r="C175" s="401" t="s">
        <v>920</v>
      </c>
      <c r="D175" s="144"/>
      <c r="E175" s="146"/>
      <c r="F175" s="17"/>
      <c r="G175" s="33" t="str">
        <f t="shared" si="2"/>
        <v/>
      </c>
      <c r="H175" s="17"/>
      <c r="I175" s="17"/>
      <c r="J175" s="17"/>
    </row>
    <row r="176" spans="2:10" ht="15.75" x14ac:dyDescent="0.25">
      <c r="B176" s="407" t="s">
        <v>921</v>
      </c>
      <c r="C176" s="401" t="s">
        <v>922</v>
      </c>
      <c r="D176" s="398"/>
      <c r="E176" s="399"/>
      <c r="F176" s="17"/>
      <c r="G176" s="33" t="str">
        <f t="shared" si="2"/>
        <v/>
      </c>
      <c r="H176" s="17"/>
      <c r="I176" s="17"/>
      <c r="J176" s="17"/>
    </row>
    <row r="177" spans="2:10" ht="15.75" x14ac:dyDescent="0.25">
      <c r="B177" s="400" t="s">
        <v>923</v>
      </c>
      <c r="C177" s="401" t="s">
        <v>924</v>
      </c>
      <c r="D177" s="398"/>
      <c r="E177" s="399"/>
      <c r="F177" s="17"/>
      <c r="G177" s="33" t="str">
        <f t="shared" si="2"/>
        <v/>
      </c>
      <c r="H177" s="17"/>
      <c r="I177" s="17"/>
      <c r="J177" s="17"/>
    </row>
    <row r="178" spans="2:10" ht="15.75" x14ac:dyDescent="0.25">
      <c r="B178" s="402" t="s">
        <v>925</v>
      </c>
      <c r="C178" s="401" t="s">
        <v>926</v>
      </c>
      <c r="D178" s="398"/>
      <c r="E178" s="399"/>
      <c r="F178" s="17"/>
      <c r="G178" s="33" t="str">
        <f t="shared" si="2"/>
        <v/>
      </c>
      <c r="H178" s="17"/>
      <c r="I178" s="17"/>
      <c r="J178" s="17"/>
    </row>
    <row r="179" spans="2:10" ht="15.75" x14ac:dyDescent="0.25">
      <c r="B179" s="400" t="s">
        <v>927</v>
      </c>
      <c r="C179" s="401" t="s">
        <v>928</v>
      </c>
      <c r="D179" s="398"/>
      <c r="E179" s="399"/>
      <c r="F179" s="17"/>
      <c r="G179" s="33" t="str">
        <f t="shared" si="2"/>
        <v/>
      </c>
      <c r="H179" s="17"/>
      <c r="I179" s="17"/>
      <c r="J179" s="17"/>
    </row>
    <row r="180" spans="2:10" ht="15.75" x14ac:dyDescent="0.25">
      <c r="B180" s="407" t="s">
        <v>929</v>
      </c>
      <c r="C180" s="401" t="s">
        <v>930</v>
      </c>
      <c r="D180" s="144"/>
      <c r="E180" s="146"/>
      <c r="F180" s="17"/>
      <c r="G180" s="33" t="str">
        <f t="shared" si="2"/>
        <v/>
      </c>
      <c r="H180" s="17"/>
      <c r="I180" s="17"/>
      <c r="J180" s="17"/>
    </row>
    <row r="181" spans="2:10" ht="15.75" x14ac:dyDescent="0.25">
      <c r="B181" s="400" t="s">
        <v>931</v>
      </c>
      <c r="C181" s="401" t="s">
        <v>932</v>
      </c>
      <c r="D181" s="398"/>
      <c r="E181" s="399"/>
      <c r="F181" s="17"/>
      <c r="G181" s="33" t="str">
        <f t="shared" si="2"/>
        <v/>
      </c>
      <c r="H181" s="17"/>
      <c r="I181" s="17"/>
      <c r="J181" s="17"/>
    </row>
    <row r="182" spans="2:10" ht="15.75" x14ac:dyDescent="0.25">
      <c r="B182" s="402" t="s">
        <v>933</v>
      </c>
      <c r="C182" s="401" t="s">
        <v>934</v>
      </c>
      <c r="D182" s="398"/>
      <c r="E182" s="399"/>
      <c r="F182" s="17"/>
      <c r="G182" s="33" t="str">
        <f t="shared" si="2"/>
        <v/>
      </c>
      <c r="H182" s="17"/>
      <c r="I182" s="17"/>
      <c r="J182" s="17"/>
    </row>
    <row r="183" spans="2:10" ht="15.75" x14ac:dyDescent="0.25">
      <c r="B183" s="402" t="s">
        <v>935</v>
      </c>
      <c r="C183" s="401" t="s">
        <v>936</v>
      </c>
      <c r="D183" s="144"/>
      <c r="E183" s="146"/>
      <c r="F183" s="17"/>
      <c r="G183" s="33" t="str">
        <f t="shared" si="2"/>
        <v/>
      </c>
      <c r="H183" s="17"/>
      <c r="I183" s="17"/>
      <c r="J183" s="17"/>
    </row>
    <row r="184" spans="2:10" ht="15.75" x14ac:dyDescent="0.25">
      <c r="B184" s="400" t="s">
        <v>937</v>
      </c>
      <c r="C184" s="401" t="s">
        <v>938</v>
      </c>
      <c r="D184" s="416"/>
      <c r="E184" s="417"/>
      <c r="F184" s="17"/>
      <c r="G184" s="33" t="str">
        <f t="shared" si="2"/>
        <v/>
      </c>
      <c r="H184" s="17"/>
      <c r="I184" s="17"/>
      <c r="J184" s="17"/>
    </row>
    <row r="185" spans="2:10" ht="15.75" x14ac:dyDescent="0.25">
      <c r="B185" s="408" t="s">
        <v>939</v>
      </c>
      <c r="C185" s="397" t="s">
        <v>940</v>
      </c>
      <c r="D185" s="398"/>
      <c r="E185" s="399"/>
      <c r="F185" s="17"/>
      <c r="G185" s="33" t="str">
        <f t="shared" si="2"/>
        <v/>
      </c>
      <c r="H185" s="17"/>
      <c r="I185" s="17"/>
      <c r="J185" s="17"/>
    </row>
    <row r="186" spans="2:10" ht="15.75" x14ac:dyDescent="0.25">
      <c r="B186" s="400" t="s">
        <v>941</v>
      </c>
      <c r="C186" s="401" t="s">
        <v>942</v>
      </c>
      <c r="D186" s="398"/>
      <c r="E186" s="399"/>
      <c r="F186" s="17"/>
      <c r="G186" s="33" t="str">
        <f t="shared" si="2"/>
        <v/>
      </c>
      <c r="H186" s="17"/>
      <c r="I186" s="17"/>
      <c r="J186" s="17"/>
    </row>
    <row r="187" spans="2:10" ht="15.75" x14ac:dyDescent="0.25">
      <c r="B187" s="402" t="s">
        <v>943</v>
      </c>
      <c r="C187" s="401" t="s">
        <v>944</v>
      </c>
      <c r="D187" s="398"/>
      <c r="E187" s="399"/>
      <c r="F187" s="17"/>
      <c r="G187" s="33" t="str">
        <f t="shared" si="2"/>
        <v/>
      </c>
      <c r="H187" s="17"/>
      <c r="I187" s="17"/>
      <c r="J187" s="17"/>
    </row>
    <row r="188" spans="2:10" ht="15.75" x14ac:dyDescent="0.25">
      <c r="B188" s="420" t="s">
        <v>945</v>
      </c>
      <c r="C188" s="401" t="s">
        <v>946</v>
      </c>
      <c r="D188" s="398"/>
      <c r="E188" s="399"/>
      <c r="F188" s="17"/>
      <c r="G188" s="33" t="str">
        <f t="shared" si="2"/>
        <v/>
      </c>
      <c r="H188" s="17"/>
      <c r="I188" s="17"/>
      <c r="J188" s="17"/>
    </row>
    <row r="189" spans="2:10" ht="15.75" x14ac:dyDescent="0.25">
      <c r="B189" s="415" t="s">
        <v>947</v>
      </c>
      <c r="C189" s="401" t="s">
        <v>948</v>
      </c>
      <c r="D189" s="398"/>
      <c r="E189" s="399"/>
      <c r="F189" s="17"/>
      <c r="G189" s="33" t="str">
        <f t="shared" si="2"/>
        <v/>
      </c>
      <c r="H189" s="17"/>
      <c r="I189" s="17"/>
      <c r="J189" s="17"/>
    </row>
    <row r="190" spans="2:10" ht="15.75" x14ac:dyDescent="0.25">
      <c r="B190" s="420" t="s">
        <v>949</v>
      </c>
      <c r="C190" s="401" t="s">
        <v>950</v>
      </c>
      <c r="D190" s="398"/>
      <c r="E190" s="399"/>
      <c r="F190" s="17"/>
      <c r="G190" s="33" t="str">
        <f t="shared" si="2"/>
        <v/>
      </c>
      <c r="H190" s="17"/>
      <c r="I190" s="17"/>
      <c r="J190" s="17"/>
    </row>
    <row r="191" spans="2:10" ht="20.25" customHeight="1" x14ac:dyDescent="0.25">
      <c r="B191" s="421" t="s">
        <v>951</v>
      </c>
      <c r="C191" s="401" t="s">
        <v>952</v>
      </c>
      <c r="D191" s="398"/>
      <c r="E191" s="399"/>
      <c r="F191" s="17"/>
      <c r="G191" s="33" t="str">
        <f t="shared" si="2"/>
        <v/>
      </c>
      <c r="H191" s="17"/>
      <c r="I191" s="17"/>
      <c r="J191" s="17"/>
    </row>
    <row r="192" spans="2:10" ht="15.75" x14ac:dyDescent="0.25">
      <c r="B192" s="422" t="s">
        <v>953</v>
      </c>
      <c r="C192" s="401" t="s">
        <v>954</v>
      </c>
      <c r="D192" s="398"/>
      <c r="E192" s="399"/>
      <c r="F192" s="17"/>
      <c r="G192" s="33" t="str">
        <f t="shared" si="2"/>
        <v/>
      </c>
      <c r="H192" s="17"/>
      <c r="I192" s="17"/>
      <c r="J192" s="17"/>
    </row>
    <row r="193" spans="2:10" ht="18" customHeight="1" x14ac:dyDescent="0.25">
      <c r="B193" s="420" t="s">
        <v>955</v>
      </c>
      <c r="C193" s="401" t="s">
        <v>956</v>
      </c>
      <c r="D193" s="398"/>
      <c r="E193" s="399"/>
      <c r="F193" s="17"/>
      <c r="G193" s="33" t="str">
        <f t="shared" si="2"/>
        <v/>
      </c>
      <c r="H193" s="17"/>
      <c r="I193" s="17"/>
      <c r="J193" s="17"/>
    </row>
    <row r="194" spans="2:10" ht="15.75" x14ac:dyDescent="0.25">
      <c r="B194" s="402" t="s">
        <v>957</v>
      </c>
      <c r="C194" s="401" t="s">
        <v>958</v>
      </c>
      <c r="D194" s="398"/>
      <c r="E194" s="399"/>
      <c r="F194" s="17"/>
      <c r="G194" s="33" t="str">
        <f t="shared" si="2"/>
        <v/>
      </c>
      <c r="H194" s="17"/>
      <c r="I194" s="17"/>
      <c r="J194" s="17"/>
    </row>
    <row r="195" spans="2:10" ht="19.5" customHeight="1" x14ac:dyDescent="0.25">
      <c r="B195" s="402" t="s">
        <v>959</v>
      </c>
      <c r="C195" s="401" t="s">
        <v>960</v>
      </c>
      <c r="D195" s="398"/>
      <c r="E195" s="399"/>
      <c r="F195" s="17"/>
      <c r="G195" s="33" t="str">
        <f t="shared" si="2"/>
        <v/>
      </c>
      <c r="H195" s="17"/>
      <c r="I195" s="17"/>
      <c r="J195" s="17"/>
    </row>
    <row r="196" spans="2:10" ht="15.75" x14ac:dyDescent="0.25">
      <c r="B196" s="402" t="s">
        <v>961</v>
      </c>
      <c r="C196" s="401" t="s">
        <v>962</v>
      </c>
      <c r="D196" s="398"/>
      <c r="E196" s="399"/>
      <c r="F196" s="17"/>
      <c r="G196" s="33" t="str">
        <f t="shared" si="2"/>
        <v/>
      </c>
      <c r="H196" s="17"/>
      <c r="I196" s="17"/>
      <c r="J196" s="17"/>
    </row>
    <row r="197" spans="2:10" ht="15.75" x14ac:dyDescent="0.25">
      <c r="B197" s="402" t="s">
        <v>963</v>
      </c>
      <c r="C197" s="401" t="s">
        <v>964</v>
      </c>
      <c r="D197" s="398"/>
      <c r="E197" s="399"/>
      <c r="F197" s="17"/>
      <c r="G197" s="33" t="str">
        <f t="shared" si="2"/>
        <v/>
      </c>
      <c r="H197" s="17"/>
      <c r="I197" s="17"/>
      <c r="J197" s="17"/>
    </row>
    <row r="198" spans="2:10" ht="15.75" x14ac:dyDescent="0.25">
      <c r="B198" s="402" t="s">
        <v>965</v>
      </c>
      <c r="C198" s="401" t="s">
        <v>966</v>
      </c>
      <c r="D198" s="398"/>
      <c r="E198" s="399"/>
      <c r="F198" s="17"/>
      <c r="G198" s="33" t="str">
        <f t="shared" si="2"/>
        <v/>
      </c>
      <c r="H198" s="17"/>
      <c r="I198" s="17"/>
      <c r="J198" s="17"/>
    </row>
    <row r="199" spans="2:10" ht="15.75" x14ac:dyDescent="0.25">
      <c r="B199" s="400" t="s">
        <v>967</v>
      </c>
      <c r="C199" s="401" t="s">
        <v>968</v>
      </c>
      <c r="D199" s="144"/>
      <c r="E199" s="146"/>
      <c r="F199" s="17"/>
      <c r="G199" s="33" t="str">
        <f t="shared" si="2"/>
        <v/>
      </c>
      <c r="H199" s="17"/>
      <c r="I199" s="17"/>
      <c r="J199" s="17"/>
    </row>
    <row r="200" spans="2:10" ht="15.75" x14ac:dyDescent="0.25">
      <c r="B200" s="400" t="s">
        <v>969</v>
      </c>
      <c r="C200" s="401" t="s">
        <v>970</v>
      </c>
      <c r="D200" s="398"/>
      <c r="E200" s="399"/>
      <c r="F200" s="17"/>
      <c r="G200" s="33" t="str">
        <f t="shared" si="2"/>
        <v/>
      </c>
      <c r="H200" s="17"/>
      <c r="I200" s="17"/>
      <c r="J200" s="17"/>
    </row>
    <row r="201" spans="2:10" ht="15.75" x14ac:dyDescent="0.25">
      <c r="B201" s="400" t="s">
        <v>971</v>
      </c>
      <c r="C201" s="401" t="s">
        <v>972</v>
      </c>
      <c r="D201" s="398"/>
      <c r="E201" s="399"/>
      <c r="F201" s="17"/>
      <c r="G201" s="33" t="str">
        <f t="shared" si="2"/>
        <v/>
      </c>
      <c r="H201" s="17"/>
      <c r="I201" s="17"/>
      <c r="J201" s="17"/>
    </row>
    <row r="202" spans="2:10" ht="15.75" x14ac:dyDescent="0.25">
      <c r="B202" s="400" t="s">
        <v>973</v>
      </c>
      <c r="C202" s="401" t="s">
        <v>974</v>
      </c>
      <c r="D202" s="398"/>
      <c r="E202" s="399"/>
      <c r="F202" s="17"/>
      <c r="G202" s="33" t="str">
        <f t="shared" si="2"/>
        <v/>
      </c>
      <c r="H202" s="17"/>
      <c r="I202" s="17"/>
      <c r="J202" s="17"/>
    </row>
    <row r="203" spans="2:10" ht="15.75" x14ac:dyDescent="0.25">
      <c r="B203" s="407" t="s">
        <v>975</v>
      </c>
      <c r="C203" s="401" t="s">
        <v>976</v>
      </c>
      <c r="D203" s="398"/>
      <c r="E203" s="399"/>
      <c r="F203" s="17"/>
      <c r="G203" s="33" t="str">
        <f t="shared" ref="G203:G261" si="3">IF(D203&lt;E203,"грешка","")</f>
        <v/>
      </c>
      <c r="H203" s="17"/>
      <c r="I203" s="17"/>
      <c r="J203" s="17"/>
    </row>
    <row r="204" spans="2:10" ht="15.75" x14ac:dyDescent="0.25">
      <c r="B204" s="407" t="s">
        <v>977</v>
      </c>
      <c r="C204" s="401" t="s">
        <v>978</v>
      </c>
      <c r="D204" s="144"/>
      <c r="E204" s="146"/>
      <c r="F204" s="17"/>
      <c r="G204" s="33" t="str">
        <f t="shared" si="3"/>
        <v/>
      </c>
      <c r="H204" s="17"/>
      <c r="I204" s="17"/>
      <c r="J204" s="17"/>
    </row>
    <row r="205" spans="2:10" ht="15.75" x14ac:dyDescent="0.25">
      <c r="B205" s="407" t="s">
        <v>979</v>
      </c>
      <c r="C205" s="401" t="s">
        <v>980</v>
      </c>
      <c r="D205" s="398"/>
      <c r="E205" s="399"/>
      <c r="F205" s="17"/>
      <c r="G205" s="33" t="str">
        <f t="shared" si="3"/>
        <v/>
      </c>
      <c r="H205" s="17"/>
      <c r="I205" s="17"/>
      <c r="J205" s="17"/>
    </row>
    <row r="206" spans="2:10" ht="15.75" x14ac:dyDescent="0.25">
      <c r="B206" s="408" t="s">
        <v>981</v>
      </c>
      <c r="C206" s="397" t="s">
        <v>982</v>
      </c>
      <c r="D206" s="398"/>
      <c r="E206" s="399"/>
      <c r="F206" s="17"/>
      <c r="G206" s="33" t="str">
        <f t="shared" si="3"/>
        <v/>
      </c>
      <c r="H206" s="17"/>
      <c r="I206" s="17"/>
      <c r="J206" s="17"/>
    </row>
    <row r="207" spans="2:10" ht="15.75" x14ac:dyDescent="0.25">
      <c r="B207" s="400" t="s">
        <v>983</v>
      </c>
      <c r="C207" s="401" t="s">
        <v>984</v>
      </c>
      <c r="D207" s="398"/>
      <c r="E207" s="399"/>
      <c r="F207" s="17"/>
      <c r="G207" s="33" t="str">
        <f t="shared" si="3"/>
        <v/>
      </c>
      <c r="H207" s="17"/>
      <c r="I207" s="17"/>
      <c r="J207" s="17"/>
    </row>
    <row r="208" spans="2:10" ht="29.25" x14ac:dyDescent="0.25">
      <c r="B208" s="419" t="s">
        <v>985</v>
      </c>
      <c r="C208" s="401" t="s">
        <v>986</v>
      </c>
      <c r="D208" s="398"/>
      <c r="E208" s="146"/>
      <c r="F208" s="17"/>
      <c r="G208" s="33" t="str">
        <f t="shared" si="3"/>
        <v/>
      </c>
      <c r="H208" s="17"/>
      <c r="I208" s="17"/>
      <c r="J208" s="17"/>
    </row>
    <row r="209" spans="2:10" ht="30" customHeight="1" x14ac:dyDescent="0.25">
      <c r="B209" s="406" t="s">
        <v>987</v>
      </c>
      <c r="C209" s="401" t="s">
        <v>988</v>
      </c>
      <c r="D209" s="398"/>
      <c r="E209" s="146"/>
      <c r="F209" s="17"/>
      <c r="G209" s="33" t="str">
        <f t="shared" si="3"/>
        <v/>
      </c>
      <c r="H209" s="17"/>
      <c r="I209" s="17"/>
      <c r="J209" s="17"/>
    </row>
    <row r="210" spans="2:10" ht="15.75" x14ac:dyDescent="0.25">
      <c r="B210" s="402" t="s">
        <v>989</v>
      </c>
      <c r="C210" s="401" t="s">
        <v>990</v>
      </c>
      <c r="D210" s="398"/>
      <c r="E210" s="146"/>
      <c r="F210" s="17"/>
      <c r="G210" s="33" t="str">
        <f t="shared" si="3"/>
        <v/>
      </c>
      <c r="H210" s="17"/>
      <c r="I210" s="17"/>
      <c r="J210" s="17"/>
    </row>
    <row r="211" spans="2:10" ht="29.25" x14ac:dyDescent="0.25">
      <c r="B211" s="406" t="s">
        <v>991</v>
      </c>
      <c r="C211" s="401" t="s">
        <v>992</v>
      </c>
      <c r="D211" s="398"/>
      <c r="E211" s="146"/>
      <c r="F211" s="17"/>
      <c r="G211" s="33" t="str">
        <f t="shared" si="3"/>
        <v/>
      </c>
      <c r="H211" s="17"/>
      <c r="I211" s="17"/>
      <c r="J211" s="17"/>
    </row>
    <row r="212" spans="2:10" ht="15.75" x14ac:dyDescent="0.25">
      <c r="B212" s="415" t="s">
        <v>993</v>
      </c>
      <c r="C212" s="401" t="s">
        <v>994</v>
      </c>
      <c r="D212" s="398"/>
      <c r="E212" s="146"/>
      <c r="F212" s="17"/>
      <c r="G212" s="33" t="str">
        <f t="shared" si="3"/>
        <v/>
      </c>
      <c r="H212" s="17"/>
      <c r="I212" s="17"/>
      <c r="J212" s="17"/>
    </row>
    <row r="213" spans="2:10" ht="42" customHeight="1" x14ac:dyDescent="0.25">
      <c r="B213" s="406" t="s">
        <v>995</v>
      </c>
      <c r="C213" s="401" t="s">
        <v>996</v>
      </c>
      <c r="D213" s="398"/>
      <c r="E213" s="146"/>
      <c r="F213" s="17"/>
      <c r="G213" s="33" t="str">
        <f t="shared" si="3"/>
        <v/>
      </c>
      <c r="H213" s="17"/>
      <c r="I213" s="17"/>
      <c r="J213" s="17"/>
    </row>
    <row r="214" spans="2:10" ht="31.5" customHeight="1" x14ac:dyDescent="0.25">
      <c r="B214" s="419" t="s">
        <v>997</v>
      </c>
      <c r="C214" s="401" t="s">
        <v>998</v>
      </c>
      <c r="D214" s="398"/>
      <c r="E214" s="146"/>
      <c r="F214" s="17"/>
      <c r="G214" s="33" t="str">
        <f t="shared" si="3"/>
        <v/>
      </c>
      <c r="H214" s="17"/>
      <c r="I214" s="17"/>
      <c r="J214" s="17"/>
    </row>
    <row r="215" spans="2:10" ht="29.25" x14ac:dyDescent="0.25">
      <c r="B215" s="406" t="s">
        <v>999</v>
      </c>
      <c r="C215" s="401" t="s">
        <v>1000</v>
      </c>
      <c r="D215" s="398"/>
      <c r="E215" s="146"/>
      <c r="F215" s="17"/>
      <c r="G215" s="33" t="str">
        <f t="shared" si="3"/>
        <v/>
      </c>
      <c r="H215" s="17"/>
      <c r="I215" s="17"/>
      <c r="J215" s="17"/>
    </row>
    <row r="216" spans="2:10" ht="30" x14ac:dyDescent="0.25">
      <c r="B216" s="405" t="s">
        <v>1001</v>
      </c>
      <c r="C216" s="397" t="s">
        <v>1002</v>
      </c>
      <c r="D216" s="416"/>
      <c r="E216" s="417"/>
      <c r="F216" s="17"/>
      <c r="G216" s="33" t="str">
        <f t="shared" si="3"/>
        <v/>
      </c>
      <c r="H216" s="17"/>
      <c r="I216" s="17"/>
      <c r="J216" s="17"/>
    </row>
    <row r="217" spans="2:10" ht="43.5" customHeight="1" x14ac:dyDescent="0.25">
      <c r="B217" s="406" t="s">
        <v>1003</v>
      </c>
      <c r="C217" s="401" t="s">
        <v>1004</v>
      </c>
      <c r="D217" s="416"/>
      <c r="E217" s="417"/>
      <c r="F217" s="17"/>
      <c r="G217" s="33" t="str">
        <f t="shared" si="3"/>
        <v/>
      </c>
      <c r="H217" s="17"/>
      <c r="I217" s="17"/>
      <c r="J217" s="17"/>
    </row>
    <row r="218" spans="2:10" ht="40.5" customHeight="1" x14ac:dyDescent="0.25">
      <c r="B218" s="406" t="s">
        <v>1005</v>
      </c>
      <c r="C218" s="401" t="s">
        <v>1006</v>
      </c>
      <c r="D218" s="416"/>
      <c r="E218" s="417"/>
      <c r="F218" s="17"/>
      <c r="G218" s="33" t="str">
        <f t="shared" si="3"/>
        <v/>
      </c>
      <c r="H218" s="17"/>
      <c r="I218" s="17"/>
      <c r="J218" s="17"/>
    </row>
    <row r="219" spans="2:10" ht="15.75" x14ac:dyDescent="0.25">
      <c r="B219" s="400" t="s">
        <v>1007</v>
      </c>
      <c r="C219" s="401" t="s">
        <v>1008</v>
      </c>
      <c r="D219" s="416"/>
      <c r="E219" s="417"/>
      <c r="F219" s="17"/>
      <c r="G219" s="33" t="str">
        <f t="shared" si="3"/>
        <v/>
      </c>
      <c r="H219" s="17"/>
      <c r="I219" s="17"/>
      <c r="J219" s="17"/>
    </row>
    <row r="220" spans="2:10" ht="29.25" x14ac:dyDescent="0.25">
      <c r="B220" s="406" t="s">
        <v>1009</v>
      </c>
      <c r="C220" s="401" t="s">
        <v>1010</v>
      </c>
      <c r="D220" s="416"/>
      <c r="E220" s="417"/>
      <c r="F220" s="17"/>
      <c r="G220" s="33" t="str">
        <f t="shared" si="3"/>
        <v/>
      </c>
      <c r="H220" s="17"/>
      <c r="I220" s="17"/>
      <c r="J220" s="17"/>
    </row>
    <row r="221" spans="2:10" ht="29.25" x14ac:dyDescent="0.25">
      <c r="B221" s="406" t="s">
        <v>1011</v>
      </c>
      <c r="C221" s="401" t="s">
        <v>1012</v>
      </c>
      <c r="D221" s="416"/>
      <c r="E221" s="417"/>
      <c r="F221" s="17"/>
      <c r="G221" s="33" t="str">
        <f t="shared" si="3"/>
        <v/>
      </c>
      <c r="H221" s="17"/>
      <c r="I221" s="17"/>
      <c r="J221" s="17"/>
    </row>
    <row r="222" spans="2:10" ht="15.75" x14ac:dyDescent="0.25">
      <c r="B222" s="402" t="s">
        <v>1013</v>
      </c>
      <c r="C222" s="401" t="s">
        <v>1014</v>
      </c>
      <c r="D222" s="416"/>
      <c r="E222" s="417"/>
      <c r="F222" s="17"/>
      <c r="G222" s="33" t="str">
        <f t="shared" si="3"/>
        <v/>
      </c>
      <c r="H222" s="17"/>
      <c r="I222" s="17"/>
      <c r="J222" s="17"/>
    </row>
    <row r="223" spans="2:10" ht="29.25" x14ac:dyDescent="0.25">
      <c r="B223" s="406" t="s">
        <v>1015</v>
      </c>
      <c r="C223" s="401" t="s">
        <v>1016</v>
      </c>
      <c r="D223" s="416"/>
      <c r="E223" s="417"/>
      <c r="F223" s="17"/>
      <c r="G223" s="33" t="str">
        <f t="shared" si="3"/>
        <v/>
      </c>
      <c r="H223" s="17"/>
      <c r="I223" s="17"/>
      <c r="J223" s="17"/>
    </row>
    <row r="224" spans="2:10" ht="15.75" x14ac:dyDescent="0.25">
      <c r="B224" s="407" t="s">
        <v>1017</v>
      </c>
      <c r="C224" s="401" t="s">
        <v>1018</v>
      </c>
      <c r="D224" s="416"/>
      <c r="E224" s="417"/>
      <c r="F224" s="17"/>
      <c r="G224" s="33" t="str">
        <f t="shared" si="3"/>
        <v/>
      </c>
      <c r="H224" s="17"/>
      <c r="I224" s="17"/>
      <c r="J224" s="17"/>
    </row>
    <row r="225" spans="2:10" ht="15.75" x14ac:dyDescent="0.25">
      <c r="B225" s="407" t="s">
        <v>1019</v>
      </c>
      <c r="C225" s="401" t="s">
        <v>1020</v>
      </c>
      <c r="D225" s="416"/>
      <c r="E225" s="417"/>
      <c r="F225" s="17"/>
      <c r="G225" s="33" t="str">
        <f t="shared" si="3"/>
        <v/>
      </c>
      <c r="H225" s="17"/>
      <c r="I225" s="17"/>
      <c r="J225" s="17"/>
    </row>
    <row r="226" spans="2:10" ht="29.25" customHeight="1" x14ac:dyDescent="0.25">
      <c r="B226" s="405" t="s">
        <v>1021</v>
      </c>
      <c r="C226" s="397" t="s">
        <v>1022</v>
      </c>
      <c r="D226" s="398"/>
      <c r="E226" s="399"/>
      <c r="F226" s="17"/>
      <c r="G226" s="33" t="str">
        <f t="shared" si="3"/>
        <v/>
      </c>
      <c r="H226" s="17"/>
      <c r="I226" s="17"/>
      <c r="J226" s="17"/>
    </row>
    <row r="227" spans="2:10" ht="15.75" x14ac:dyDescent="0.25">
      <c r="B227" s="407" t="s">
        <v>1023</v>
      </c>
      <c r="C227" s="401" t="s">
        <v>1024</v>
      </c>
      <c r="D227" s="398"/>
      <c r="E227" s="399"/>
      <c r="F227" s="17"/>
      <c r="G227" s="33" t="str">
        <f t="shared" si="3"/>
        <v/>
      </c>
      <c r="H227" s="17"/>
      <c r="I227" s="17"/>
      <c r="J227" s="17"/>
    </row>
    <row r="228" spans="2:10" ht="25.5" customHeight="1" x14ac:dyDescent="0.25">
      <c r="B228" s="400" t="s">
        <v>1025</v>
      </c>
      <c r="C228" s="401" t="s">
        <v>1026</v>
      </c>
      <c r="D228" s="416"/>
      <c r="E228" s="417"/>
      <c r="F228" s="17"/>
      <c r="G228" s="33" t="str">
        <f t="shared" si="3"/>
        <v/>
      </c>
      <c r="H228" s="17"/>
      <c r="I228" s="17"/>
      <c r="J228" s="17"/>
    </row>
    <row r="229" spans="2:10" ht="26.25" customHeight="1" x14ac:dyDescent="0.25">
      <c r="B229" s="406" t="s">
        <v>1027</v>
      </c>
      <c r="C229" s="401" t="s">
        <v>1028</v>
      </c>
      <c r="D229" s="398"/>
      <c r="E229" s="399"/>
      <c r="F229" s="17"/>
      <c r="G229" s="33" t="str">
        <f t="shared" si="3"/>
        <v/>
      </c>
      <c r="H229" s="17"/>
      <c r="I229" s="17"/>
      <c r="J229" s="17"/>
    </row>
    <row r="230" spans="2:10" ht="29.25" x14ac:dyDescent="0.25">
      <c r="B230" s="400" t="s">
        <v>1029</v>
      </c>
      <c r="C230" s="401" t="s">
        <v>1030</v>
      </c>
      <c r="D230" s="416"/>
      <c r="E230" s="417"/>
      <c r="F230" s="17"/>
      <c r="G230" s="33" t="str">
        <f t="shared" si="3"/>
        <v/>
      </c>
      <c r="H230" s="17"/>
      <c r="I230" s="17"/>
      <c r="J230" s="17"/>
    </row>
    <row r="231" spans="2:10" ht="15.75" x14ac:dyDescent="0.25">
      <c r="B231" s="407" t="s">
        <v>1031</v>
      </c>
      <c r="C231" s="401" t="s">
        <v>1032</v>
      </c>
      <c r="D231" s="416"/>
      <c r="E231" s="417"/>
      <c r="F231" s="17"/>
      <c r="G231" s="33" t="str">
        <f t="shared" si="3"/>
        <v/>
      </c>
      <c r="H231" s="17"/>
      <c r="I231" s="17"/>
      <c r="J231" s="17"/>
    </row>
    <row r="232" spans="2:10" ht="15.75" x14ac:dyDescent="0.25">
      <c r="B232" s="400" t="s">
        <v>1033</v>
      </c>
      <c r="C232" s="401" t="s">
        <v>1034</v>
      </c>
      <c r="D232" s="416"/>
      <c r="E232" s="417"/>
      <c r="F232" s="17"/>
      <c r="G232" s="33" t="str">
        <f t="shared" si="3"/>
        <v/>
      </c>
      <c r="H232" s="17"/>
      <c r="I232" s="17"/>
      <c r="J232" s="17"/>
    </row>
    <row r="233" spans="2:10" ht="29.25" x14ac:dyDescent="0.25">
      <c r="B233" s="406" t="s">
        <v>1035</v>
      </c>
      <c r="C233" s="401" t="s">
        <v>1036</v>
      </c>
      <c r="D233" s="398"/>
      <c r="E233" s="399"/>
      <c r="F233" s="17"/>
      <c r="G233" s="33" t="str">
        <f t="shared" si="3"/>
        <v/>
      </c>
      <c r="H233" s="17"/>
      <c r="I233" s="17"/>
      <c r="J233" s="17"/>
    </row>
    <row r="234" spans="2:10" ht="15.75" x14ac:dyDescent="0.25">
      <c r="B234" s="402" t="s">
        <v>1037</v>
      </c>
      <c r="C234" s="401" t="s">
        <v>1038</v>
      </c>
      <c r="D234" s="398"/>
      <c r="E234" s="399"/>
      <c r="F234" s="17"/>
      <c r="G234" s="33" t="str">
        <f t="shared" si="3"/>
        <v/>
      </c>
      <c r="H234" s="17"/>
      <c r="I234" s="17"/>
      <c r="J234" s="17"/>
    </row>
    <row r="235" spans="2:10" ht="15.75" x14ac:dyDescent="0.25">
      <c r="B235" s="402" t="s">
        <v>1039</v>
      </c>
      <c r="C235" s="401" t="s">
        <v>1040</v>
      </c>
      <c r="D235" s="398"/>
      <c r="E235" s="399"/>
      <c r="F235" s="17"/>
      <c r="G235" s="33" t="str">
        <f t="shared" si="3"/>
        <v/>
      </c>
      <c r="H235" s="17"/>
      <c r="I235" s="17"/>
      <c r="J235" s="17"/>
    </row>
    <row r="236" spans="2:10" ht="15.75" x14ac:dyDescent="0.25">
      <c r="B236" s="400" t="s">
        <v>1041</v>
      </c>
      <c r="C236" s="401" t="s">
        <v>1042</v>
      </c>
      <c r="D236" s="416"/>
      <c r="E236" s="417"/>
      <c r="F236" s="17"/>
      <c r="G236" s="33" t="str">
        <f t="shared" si="3"/>
        <v/>
      </c>
      <c r="H236" s="17"/>
      <c r="I236" s="17"/>
      <c r="J236" s="17"/>
    </row>
    <row r="237" spans="2:10" ht="41.25" customHeight="1" x14ac:dyDescent="0.25">
      <c r="B237" s="405" t="s">
        <v>1043</v>
      </c>
      <c r="C237" s="397" t="s">
        <v>1044</v>
      </c>
      <c r="D237" s="398"/>
      <c r="E237" s="399"/>
      <c r="F237" s="17"/>
      <c r="G237" s="33" t="str">
        <f t="shared" si="3"/>
        <v/>
      </c>
      <c r="H237" s="17"/>
      <c r="I237" s="17"/>
      <c r="J237" s="17"/>
    </row>
    <row r="238" spans="2:10" ht="15.75" x14ac:dyDescent="0.25">
      <c r="B238" s="400" t="s">
        <v>1045</v>
      </c>
      <c r="C238" s="401" t="s">
        <v>1046</v>
      </c>
      <c r="D238" s="398"/>
      <c r="E238" s="399"/>
      <c r="F238" s="17"/>
      <c r="G238" s="33" t="str">
        <f t="shared" si="3"/>
        <v/>
      </c>
      <c r="H238" s="17"/>
      <c r="I238" s="17"/>
      <c r="J238" s="17"/>
    </row>
    <row r="239" spans="2:10" ht="15.75" x14ac:dyDescent="0.25">
      <c r="B239" s="400" t="s">
        <v>1047</v>
      </c>
      <c r="C239" s="401" t="s">
        <v>1048</v>
      </c>
      <c r="D239" s="398"/>
      <c r="E239" s="399"/>
      <c r="F239" s="17"/>
      <c r="G239" s="33" t="str">
        <f t="shared" si="3"/>
        <v/>
      </c>
      <c r="H239" s="17"/>
      <c r="I239" s="17"/>
      <c r="J239" s="17"/>
    </row>
    <row r="240" spans="2:10" ht="15.75" x14ac:dyDescent="0.25">
      <c r="B240" s="400" t="s">
        <v>1049</v>
      </c>
      <c r="C240" s="401" t="s">
        <v>1050</v>
      </c>
      <c r="D240" s="398"/>
      <c r="E240" s="399"/>
      <c r="F240" s="17"/>
      <c r="G240" s="33" t="str">
        <f t="shared" si="3"/>
        <v/>
      </c>
      <c r="H240" s="17"/>
      <c r="I240" s="17"/>
      <c r="J240" s="17"/>
    </row>
    <row r="241" spans="2:10" ht="15.75" x14ac:dyDescent="0.25">
      <c r="B241" s="400" t="s">
        <v>1051</v>
      </c>
      <c r="C241" s="401" t="s">
        <v>1052</v>
      </c>
      <c r="D241" s="398"/>
      <c r="E241" s="399"/>
      <c r="F241" s="17"/>
      <c r="G241" s="33" t="str">
        <f t="shared" si="3"/>
        <v/>
      </c>
      <c r="H241" s="17"/>
      <c r="I241" s="17"/>
      <c r="J241" s="17"/>
    </row>
    <row r="242" spans="2:10" ht="42" customHeight="1" x14ac:dyDescent="0.25">
      <c r="B242" s="406" t="s">
        <v>1053</v>
      </c>
      <c r="C242" s="401" t="s">
        <v>1054</v>
      </c>
      <c r="D242" s="398"/>
      <c r="E242" s="399"/>
      <c r="F242" s="17"/>
      <c r="G242" s="33" t="str">
        <f t="shared" si="3"/>
        <v/>
      </c>
      <c r="H242" s="17"/>
      <c r="I242" s="17"/>
      <c r="J242" s="17"/>
    </row>
    <row r="243" spans="2:10" ht="34.5" customHeight="1" x14ac:dyDescent="0.25">
      <c r="B243" s="405" t="s">
        <v>1055</v>
      </c>
      <c r="C243" s="397" t="s">
        <v>1056</v>
      </c>
      <c r="D243" s="398"/>
      <c r="E243" s="399"/>
      <c r="F243" s="17"/>
      <c r="G243" s="33" t="str">
        <f t="shared" si="3"/>
        <v/>
      </c>
      <c r="H243" s="17"/>
      <c r="I243" s="17"/>
      <c r="J243" s="17"/>
    </row>
    <row r="244" spans="2:10" ht="15.75" x14ac:dyDescent="0.25">
      <c r="B244" s="400" t="s">
        <v>1057</v>
      </c>
      <c r="C244" s="401" t="s">
        <v>1058</v>
      </c>
      <c r="D244" s="398"/>
      <c r="E244" s="399"/>
      <c r="F244" s="17"/>
      <c r="G244" s="33" t="str">
        <f t="shared" si="3"/>
        <v/>
      </c>
      <c r="H244" s="17"/>
      <c r="I244" s="17"/>
      <c r="J244" s="17"/>
    </row>
    <row r="245" spans="2:10" ht="15.75" x14ac:dyDescent="0.25">
      <c r="B245" s="402" t="s">
        <v>1059</v>
      </c>
      <c r="C245" s="401" t="s">
        <v>1060</v>
      </c>
      <c r="D245" s="398"/>
      <c r="E245" s="399"/>
      <c r="F245" s="17"/>
      <c r="G245" s="33" t="str">
        <f t="shared" si="3"/>
        <v/>
      </c>
      <c r="H245" s="17"/>
      <c r="I245" s="17"/>
      <c r="J245" s="17"/>
    </row>
    <row r="246" spans="2:10" ht="15.75" x14ac:dyDescent="0.25">
      <c r="B246" s="420" t="s">
        <v>1061</v>
      </c>
      <c r="C246" s="401" t="s">
        <v>1062</v>
      </c>
      <c r="D246" s="398"/>
      <c r="E246" s="399"/>
      <c r="F246" s="17"/>
      <c r="G246" s="33" t="str">
        <f t="shared" si="3"/>
        <v/>
      </c>
      <c r="H246" s="17"/>
      <c r="I246" s="17"/>
      <c r="J246" s="17"/>
    </row>
    <row r="247" spans="2:10" ht="29.25" x14ac:dyDescent="0.25">
      <c r="B247" s="406" t="s">
        <v>1063</v>
      </c>
      <c r="C247" s="401" t="s">
        <v>1064</v>
      </c>
      <c r="D247" s="398"/>
      <c r="E247" s="399"/>
      <c r="F247" s="17"/>
      <c r="G247" s="33" t="str">
        <f t="shared" si="3"/>
        <v/>
      </c>
      <c r="H247" s="17"/>
      <c r="I247" s="17"/>
      <c r="J247" s="17"/>
    </row>
    <row r="248" spans="2:10" ht="15.75" x14ac:dyDescent="0.25">
      <c r="B248" s="402" t="s">
        <v>1065</v>
      </c>
      <c r="C248" s="401" t="s">
        <v>1066</v>
      </c>
      <c r="D248" s="398"/>
      <c r="E248" s="399"/>
      <c r="F248" s="17"/>
      <c r="G248" s="33" t="str">
        <f t="shared" si="3"/>
        <v/>
      </c>
      <c r="H248" s="17"/>
      <c r="I248" s="17"/>
      <c r="J248" s="17"/>
    </row>
    <row r="249" spans="2:10" ht="15.75" x14ac:dyDescent="0.25">
      <c r="B249" s="407" t="s">
        <v>1067</v>
      </c>
      <c r="C249" s="401" t="s">
        <v>1068</v>
      </c>
      <c r="D249" s="398"/>
      <c r="E249" s="399"/>
      <c r="F249" s="17"/>
      <c r="G249" s="33" t="str">
        <f t="shared" si="3"/>
        <v/>
      </c>
      <c r="H249" s="17"/>
      <c r="I249" s="17"/>
      <c r="J249" s="17"/>
    </row>
    <row r="250" spans="2:10" ht="15.75" x14ac:dyDescent="0.25">
      <c r="B250" s="402" t="s">
        <v>1069</v>
      </c>
      <c r="C250" s="401" t="s">
        <v>1070</v>
      </c>
      <c r="D250" s="398"/>
      <c r="E250" s="399"/>
      <c r="F250" s="17"/>
      <c r="G250" s="33" t="str">
        <f t="shared" si="3"/>
        <v/>
      </c>
      <c r="H250" s="17"/>
      <c r="I250" s="17"/>
      <c r="J250" s="17"/>
    </row>
    <row r="251" spans="2:10" ht="15.75" x14ac:dyDescent="0.25">
      <c r="B251" s="407" t="s">
        <v>1071</v>
      </c>
      <c r="C251" s="401" t="s">
        <v>1072</v>
      </c>
      <c r="D251" s="398"/>
      <c r="E251" s="399"/>
      <c r="F251" s="17"/>
      <c r="G251" s="33" t="str">
        <f t="shared" si="3"/>
        <v/>
      </c>
      <c r="H251" s="17"/>
      <c r="I251" s="17"/>
      <c r="J251" s="17"/>
    </row>
    <row r="252" spans="2:10" ht="15.75" x14ac:dyDescent="0.25">
      <c r="B252" s="402" t="s">
        <v>1073</v>
      </c>
      <c r="C252" s="401" t="s">
        <v>1074</v>
      </c>
      <c r="D252" s="398"/>
      <c r="E252" s="399"/>
      <c r="F252" s="17"/>
      <c r="G252" s="33" t="str">
        <f t="shared" si="3"/>
        <v/>
      </c>
      <c r="H252" s="17"/>
      <c r="I252" s="17"/>
      <c r="J252" s="17"/>
    </row>
    <row r="253" spans="2:10" ht="15.75" x14ac:dyDescent="0.25">
      <c r="B253" s="407" t="s">
        <v>1075</v>
      </c>
      <c r="C253" s="401" t="s">
        <v>1076</v>
      </c>
      <c r="D253" s="398"/>
      <c r="E253" s="399"/>
      <c r="F253" s="17"/>
      <c r="G253" s="33" t="str">
        <f t="shared" si="3"/>
        <v/>
      </c>
      <c r="H253" s="17"/>
      <c r="I253" s="17"/>
      <c r="J253" s="17"/>
    </row>
    <row r="254" spans="2:10" ht="29.25" x14ac:dyDescent="0.25">
      <c r="B254" s="406" t="s">
        <v>1077</v>
      </c>
      <c r="C254" s="401" t="s">
        <v>1078</v>
      </c>
      <c r="D254" s="398"/>
      <c r="E254" s="399"/>
      <c r="F254" s="17"/>
      <c r="G254" s="33" t="str">
        <f t="shared" si="3"/>
        <v/>
      </c>
      <c r="H254" s="17"/>
      <c r="I254" s="17"/>
      <c r="J254" s="17"/>
    </row>
    <row r="255" spans="2:10" ht="15.75" x14ac:dyDescent="0.25">
      <c r="B255" s="400" t="s">
        <v>1079</v>
      </c>
      <c r="C255" s="401" t="s">
        <v>1080</v>
      </c>
      <c r="D255" s="398"/>
      <c r="E255" s="399"/>
      <c r="F255" s="17"/>
      <c r="G255" s="33" t="str">
        <f t="shared" si="3"/>
        <v/>
      </c>
      <c r="H255" s="17"/>
      <c r="I255" s="17"/>
      <c r="J255" s="17"/>
    </row>
    <row r="256" spans="2:10" ht="15.75" x14ac:dyDescent="0.25">
      <c r="B256" s="400" t="s">
        <v>1081</v>
      </c>
      <c r="C256" s="401" t="s">
        <v>1082</v>
      </c>
      <c r="D256" s="398"/>
      <c r="E256" s="399"/>
      <c r="F256" s="17"/>
      <c r="G256" s="33" t="str">
        <f t="shared" si="3"/>
        <v/>
      </c>
      <c r="H256" s="17"/>
      <c r="I256" s="17"/>
      <c r="J256" s="17"/>
    </row>
    <row r="257" spans="2:10" ht="19.5" customHeight="1" x14ac:dyDescent="0.25">
      <c r="B257" s="400" t="s">
        <v>1083</v>
      </c>
      <c r="C257" s="401" t="s">
        <v>1084</v>
      </c>
      <c r="D257" s="398"/>
      <c r="E257" s="399"/>
      <c r="F257" s="17"/>
      <c r="G257" s="33" t="str">
        <f t="shared" si="3"/>
        <v/>
      </c>
      <c r="H257" s="17"/>
      <c r="I257" s="17"/>
      <c r="J257" s="17"/>
    </row>
    <row r="258" spans="2:10" ht="15.75" x14ac:dyDescent="0.25">
      <c r="B258" s="415" t="s">
        <v>1085</v>
      </c>
      <c r="C258" s="401" t="s">
        <v>1086</v>
      </c>
      <c r="D258" s="398"/>
      <c r="E258" s="399"/>
      <c r="F258" s="17"/>
      <c r="G258" s="33" t="str">
        <f t="shared" si="3"/>
        <v/>
      </c>
      <c r="H258" s="17"/>
      <c r="I258" s="17"/>
      <c r="J258" s="17"/>
    </row>
    <row r="259" spans="2:10" ht="31.5" customHeight="1" x14ac:dyDescent="0.25">
      <c r="B259" s="419" t="s">
        <v>1087</v>
      </c>
      <c r="C259" s="401" t="s">
        <v>1088</v>
      </c>
      <c r="D259" s="398"/>
      <c r="E259" s="399"/>
      <c r="F259" s="17"/>
      <c r="G259" s="33" t="str">
        <f t="shared" si="3"/>
        <v/>
      </c>
      <c r="H259" s="17"/>
      <c r="I259" s="17"/>
      <c r="J259" s="17"/>
    </row>
    <row r="260" spans="2:10" ht="15.75" x14ac:dyDescent="0.25">
      <c r="B260" s="400" t="s">
        <v>1089</v>
      </c>
      <c r="C260" s="401" t="s">
        <v>1090</v>
      </c>
      <c r="D260" s="398"/>
      <c r="E260" s="399"/>
      <c r="F260" s="17"/>
      <c r="G260" s="33" t="str">
        <f t="shared" si="3"/>
        <v/>
      </c>
      <c r="H260" s="17"/>
      <c r="I260" s="17"/>
      <c r="J260" s="17"/>
    </row>
    <row r="261" spans="2:10" ht="16.5" thickBot="1" x14ac:dyDescent="0.3">
      <c r="B261" s="423" t="s">
        <v>1091</v>
      </c>
      <c r="C261" s="424" t="s">
        <v>1092</v>
      </c>
      <c r="D261" s="425"/>
      <c r="E261" s="426"/>
      <c r="F261" s="17"/>
      <c r="G261" s="33" t="str">
        <f t="shared" si="3"/>
        <v/>
      </c>
      <c r="H261" s="17"/>
      <c r="I261" s="17"/>
      <c r="J261" s="17"/>
    </row>
    <row r="262" spans="2:10" ht="15.75" x14ac:dyDescent="0.25">
      <c r="B262" s="427" t="s">
        <v>1093</v>
      </c>
      <c r="C262" s="428" t="s">
        <v>1094</v>
      </c>
      <c r="D262" s="398"/>
      <c r="E262" s="399"/>
      <c r="F262" s="17"/>
      <c r="G262" s="33"/>
      <c r="H262" s="17"/>
      <c r="I262" s="17"/>
      <c r="J262" s="17"/>
    </row>
    <row r="263" spans="2:10" ht="29.25" x14ac:dyDescent="0.25">
      <c r="B263" s="430" t="s">
        <v>1095</v>
      </c>
      <c r="C263" s="431" t="s">
        <v>1096</v>
      </c>
      <c r="D263" s="398"/>
      <c r="E263" s="399"/>
      <c r="F263" s="17"/>
      <c r="G263" s="33"/>
      <c r="H263" s="17"/>
      <c r="I263" s="17"/>
      <c r="J263" s="17"/>
    </row>
    <row r="264" spans="2:10" ht="15.75" x14ac:dyDescent="0.25">
      <c r="B264" s="432" t="s">
        <v>1097</v>
      </c>
      <c r="C264" s="431" t="s">
        <v>1098</v>
      </c>
      <c r="D264" s="398"/>
      <c r="E264" s="399"/>
      <c r="F264" s="17"/>
      <c r="G264" s="33"/>
      <c r="H264" s="17"/>
      <c r="I264" s="17"/>
      <c r="J264" s="17"/>
    </row>
    <row r="265" spans="2:10" ht="15.75" x14ac:dyDescent="0.25">
      <c r="B265" s="433" t="s">
        <v>1099</v>
      </c>
      <c r="C265" s="431" t="s">
        <v>1100</v>
      </c>
      <c r="D265" s="398"/>
      <c r="E265" s="399"/>
      <c r="F265" s="17"/>
      <c r="G265" s="33"/>
      <c r="H265" s="17"/>
      <c r="I265" s="17"/>
      <c r="J265" s="17"/>
    </row>
    <row r="266" spans="2:10" ht="16.5" thickBot="1" x14ac:dyDescent="0.3">
      <c r="B266" s="434" t="s">
        <v>1101</v>
      </c>
      <c r="C266" s="435" t="s">
        <v>1102</v>
      </c>
      <c r="D266" s="425"/>
      <c r="E266" s="426"/>
      <c r="F266" s="17"/>
      <c r="G266" s="17"/>
      <c r="H266" s="17"/>
      <c r="I266" s="17"/>
      <c r="J266" s="17"/>
    </row>
    <row r="267" spans="2:10" ht="15.75" x14ac:dyDescent="0.25">
      <c r="B267" s="384"/>
      <c r="C267" s="383"/>
      <c r="D267" s="17"/>
      <c r="E267" s="17"/>
      <c r="F267" s="17"/>
      <c r="G267" s="17"/>
      <c r="H267" s="17"/>
      <c r="I267" s="17"/>
      <c r="J267" s="17"/>
    </row>
    <row r="268" spans="2:10" ht="15.75" x14ac:dyDescent="0.25">
      <c r="B268" s="437" t="s">
        <v>280</v>
      </c>
      <c r="C268" s="17"/>
      <c r="D268" s="17"/>
      <c r="E268" s="17"/>
      <c r="F268" s="17"/>
      <c r="G268" s="17"/>
      <c r="H268" s="17"/>
      <c r="I268" s="17"/>
      <c r="J268" s="17"/>
    </row>
    <row r="269" spans="2:10" ht="57.75" x14ac:dyDescent="0.25">
      <c r="B269" s="214" t="s">
        <v>1212</v>
      </c>
      <c r="C269" s="32"/>
      <c r="D269" s="33" t="str">
        <f>IF(D10=D11+D20+D23+D31+D44+D66+D82+D96+D106+D128+D146+D160+D167+D185+D206+D216+D226+D237+D243,"","грешка")</f>
        <v/>
      </c>
      <c r="E269" s="33" t="str">
        <f>IF(E10=E11+E20+E23+E31+E44+E66+E82+E96+E106+E128+E146+E160+E167+E185+E206+E216+E226+E237+E243,"","грешка")</f>
        <v/>
      </c>
      <c r="F269" s="33"/>
      <c r="G269" s="17"/>
      <c r="H269" s="17"/>
      <c r="I269" s="17"/>
      <c r="J269" s="17"/>
    </row>
    <row r="270" spans="2:10" ht="15.75" x14ac:dyDescent="0.25">
      <c r="B270" s="214" t="s">
        <v>1213</v>
      </c>
      <c r="C270" s="17"/>
      <c r="D270" s="33" t="str">
        <f>IF(D11&lt;D12+D15+D16+D17+D18+D19,"грешка","")</f>
        <v/>
      </c>
      <c r="E270" s="33" t="str">
        <f t="shared" ref="E270" si="4">IF(E11&lt;E12+E15+E16+E17+E18+E19,"грешка","")</f>
        <v/>
      </c>
      <c r="F270" s="33"/>
      <c r="G270" s="17"/>
      <c r="H270" s="17"/>
      <c r="I270" s="17"/>
      <c r="J270" s="17"/>
    </row>
    <row r="271" spans="2:10" ht="15.75" x14ac:dyDescent="0.25">
      <c r="B271" s="214" t="s">
        <v>1105</v>
      </c>
      <c r="C271" s="17"/>
      <c r="D271" s="33" t="str">
        <f>IF(D12&lt;D13+D14,"грешка","")</f>
        <v/>
      </c>
      <c r="E271" s="33" t="str">
        <f t="shared" ref="E271" si="5">IF(E12&lt;E13+E14,"грешка","")</f>
        <v/>
      </c>
      <c r="F271" s="33"/>
      <c r="G271" s="17"/>
      <c r="H271" s="17"/>
      <c r="I271" s="17"/>
      <c r="J271" s="17"/>
    </row>
    <row r="272" spans="2:10" ht="15.75" x14ac:dyDescent="0.25">
      <c r="B272" s="214" t="s">
        <v>1106</v>
      </c>
      <c r="C272" s="17"/>
      <c r="D272" s="33" t="str">
        <f>IF(D20&lt;D21+D22,"грешка","")</f>
        <v/>
      </c>
      <c r="E272" s="33" t="str">
        <f t="shared" ref="E272" si="6">IF(E20&lt;E21+E22,"грешка","")</f>
        <v/>
      </c>
      <c r="F272" s="33"/>
      <c r="G272" s="17"/>
      <c r="H272" s="17"/>
      <c r="I272" s="17"/>
      <c r="J272" s="17"/>
    </row>
    <row r="273" spans="2:10" ht="15.75" x14ac:dyDescent="0.25">
      <c r="B273" s="214" t="s">
        <v>1107</v>
      </c>
      <c r="C273" s="17"/>
      <c r="D273" s="33" t="str">
        <f>IF(D23&lt;D24+D26+D27+D29+D30,"грешка","")</f>
        <v/>
      </c>
      <c r="E273" s="33" t="str">
        <f t="shared" ref="E273" si="7">IF(E23&lt;E24+E26+E27+E29+E30,"грешка","")</f>
        <v/>
      </c>
      <c r="F273" s="33"/>
      <c r="G273" s="17"/>
      <c r="H273" s="17"/>
      <c r="I273" s="17"/>
      <c r="J273" s="17"/>
    </row>
    <row r="274" spans="2:10" ht="15.75" x14ac:dyDescent="0.25">
      <c r="B274" s="214" t="s">
        <v>1108</v>
      </c>
      <c r="C274" s="17"/>
      <c r="D274" s="33" t="str">
        <f>IF(D24&lt;D25,"грешка","")</f>
        <v/>
      </c>
      <c r="E274" s="33" t="str">
        <f t="shared" ref="E274" si="8">IF(E24&lt;E25,"грешка","")</f>
        <v/>
      </c>
      <c r="F274" s="33"/>
      <c r="G274" s="17"/>
      <c r="H274" s="17"/>
      <c r="I274" s="17"/>
      <c r="J274" s="17"/>
    </row>
    <row r="275" spans="2:10" ht="15.75" x14ac:dyDescent="0.25">
      <c r="B275" s="214" t="s">
        <v>1109</v>
      </c>
      <c r="C275" s="17"/>
      <c r="D275" s="33" t="str">
        <f>IF(D27&lt;D28,"грешка","")</f>
        <v/>
      </c>
      <c r="E275" s="33" t="str">
        <f t="shared" ref="E275" si="9">IF(E27&lt;E28,"грешка","")</f>
        <v/>
      </c>
      <c r="F275" s="33"/>
      <c r="G275" s="17"/>
      <c r="H275" s="17"/>
      <c r="I275" s="17"/>
      <c r="J275" s="17"/>
    </row>
    <row r="276" spans="2:10" ht="15.75" x14ac:dyDescent="0.25">
      <c r="B276" s="214" t="s">
        <v>1110</v>
      </c>
      <c r="C276" s="17"/>
      <c r="D276" s="33" t="str">
        <f>IF(D31&lt;D32+D33+D34+D35+D36+D39+D40+D41+D42+D43,"грешка","")</f>
        <v/>
      </c>
      <c r="E276" s="33" t="str">
        <f t="shared" ref="E276" si="10">IF(E31&lt;E32+E33+E34+E35+E36+E39+E40+E41+E42+E43,"грешка","")</f>
        <v/>
      </c>
      <c r="F276" s="33"/>
      <c r="G276" s="17"/>
      <c r="H276" s="17"/>
      <c r="I276" s="17"/>
      <c r="J276" s="17"/>
    </row>
    <row r="277" spans="2:10" ht="15.75" x14ac:dyDescent="0.25">
      <c r="B277" s="214" t="s">
        <v>1111</v>
      </c>
      <c r="C277" s="17"/>
      <c r="D277" s="33" t="str">
        <f>IF(D36&lt;D37+D38,"грешка","")</f>
        <v/>
      </c>
      <c r="E277" s="33" t="str">
        <f t="shared" ref="E277" si="11">IF(E36&lt;E37+E38,"грешка","")</f>
        <v/>
      </c>
      <c r="F277" s="33"/>
      <c r="G277" s="17"/>
      <c r="H277" s="17"/>
      <c r="I277" s="17"/>
      <c r="J277" s="17"/>
    </row>
    <row r="278" spans="2:10" ht="15.75" x14ac:dyDescent="0.25">
      <c r="B278" s="214" t="s">
        <v>1214</v>
      </c>
      <c r="C278" s="17"/>
      <c r="D278" s="33" t="str">
        <f>IF(D44&lt;D45+D46+D47+D48+D49+D50+D53+D57+D58+D59+D60+D61+D62+D63+D64+D65,"грешка","")</f>
        <v/>
      </c>
      <c r="E278" s="33" t="str">
        <f t="shared" ref="E278" si="12">IF(E44&lt;E45+E46+E47+E48+E49+E50+E53+E57+E58+E59+E60+E61+E62+E63+E64+E65,"грешка","")</f>
        <v/>
      </c>
      <c r="F278" s="33"/>
      <c r="G278" s="17"/>
      <c r="H278" s="17"/>
      <c r="I278" s="17"/>
      <c r="J278" s="17"/>
    </row>
    <row r="279" spans="2:10" ht="15.75" x14ac:dyDescent="0.25">
      <c r="B279" s="214" t="s">
        <v>1113</v>
      </c>
      <c r="C279" s="17"/>
      <c r="D279" s="33" t="str">
        <f>IF(D50&lt;D51+D52,"грешка","")</f>
        <v/>
      </c>
      <c r="E279" s="33" t="str">
        <f t="shared" ref="E279" si="13">IF(E50&lt;E51+E52,"грешка","")</f>
        <v/>
      </c>
      <c r="F279" s="33"/>
      <c r="G279" s="17"/>
      <c r="H279" s="17"/>
      <c r="I279" s="17"/>
      <c r="J279" s="17"/>
    </row>
    <row r="280" spans="2:10" ht="15.75" x14ac:dyDescent="0.25">
      <c r="B280" s="214" t="s">
        <v>1114</v>
      </c>
      <c r="C280" s="17"/>
      <c r="D280" s="33" t="str">
        <f>IF(D53&lt;D54+D55+D56,"грешка","")</f>
        <v/>
      </c>
      <c r="E280" s="33" t="str">
        <f t="shared" ref="E280" si="14">IF(E53&lt;E54+E55+E56,"грешка","")</f>
        <v/>
      </c>
      <c r="F280" s="33"/>
      <c r="G280" s="17"/>
      <c r="H280" s="17"/>
      <c r="I280" s="17"/>
      <c r="J280" s="17"/>
    </row>
    <row r="281" spans="2:10" ht="15.75" x14ac:dyDescent="0.25">
      <c r="B281" s="214" t="s">
        <v>1115</v>
      </c>
      <c r="C281" s="17"/>
      <c r="D281" s="33" t="str">
        <f>IF(D66&lt;D67+D68+D69+D70+D71+D72+D73+D74+D75+D76+D77+D78+D79+D80+D81,"грешка","")</f>
        <v/>
      </c>
      <c r="E281" s="33" t="str">
        <f t="shared" ref="E281" si="15">IF(E66&lt;E67+E68+E69+E70+E71+E72+E73+E74+E75+E76+E77+E78+E79+E80+E81,"грешка","")</f>
        <v/>
      </c>
      <c r="F281" s="33"/>
      <c r="G281" s="17"/>
      <c r="H281" s="17"/>
      <c r="I281" s="17"/>
      <c r="J281" s="17"/>
    </row>
    <row r="282" spans="2:10" ht="15.75" x14ac:dyDescent="0.25">
      <c r="B282" s="214" t="s">
        <v>1116</v>
      </c>
      <c r="C282" s="17"/>
      <c r="D282" s="33" t="str">
        <f>IF(D82&lt;D83+D85+D86+D89+D90+D91+D92+D93+D94+D95,"грешка","")</f>
        <v/>
      </c>
      <c r="E282" s="33" t="str">
        <f t="shared" ref="E282" si="16">IF(E82&lt;E83+E85+E86+E89+E90+E91+E92+E93+E94+E95,"грешка","")</f>
        <v/>
      </c>
      <c r="F282" s="33"/>
      <c r="G282" s="17"/>
      <c r="H282" s="17"/>
      <c r="I282" s="17"/>
      <c r="J282" s="17"/>
    </row>
    <row r="283" spans="2:10" ht="15.75" x14ac:dyDescent="0.25">
      <c r="B283" s="214" t="s">
        <v>1117</v>
      </c>
      <c r="C283" s="17"/>
      <c r="D283" s="33" t="str">
        <f>IF(D83&lt;D84,"грешка","")</f>
        <v/>
      </c>
      <c r="E283" s="33" t="str">
        <f t="shared" ref="E283" si="17">IF(E83&lt;E84,"грешка","")</f>
        <v/>
      </c>
      <c r="F283" s="33"/>
      <c r="G283" s="17"/>
      <c r="H283" s="17"/>
      <c r="I283" s="17"/>
      <c r="J283" s="17"/>
    </row>
    <row r="284" spans="2:10" ht="15.75" x14ac:dyDescent="0.25">
      <c r="B284" s="214" t="s">
        <v>1118</v>
      </c>
      <c r="C284" s="17"/>
      <c r="D284" s="33" t="str">
        <f>IF(D86&lt;D87+D88,"грешка","")</f>
        <v/>
      </c>
      <c r="E284" s="33" t="str">
        <f t="shared" ref="E284" si="18">IF(E86&lt;E87+E88,"грешка","")</f>
        <v/>
      </c>
      <c r="F284" s="33"/>
      <c r="G284" s="17"/>
      <c r="H284" s="17"/>
      <c r="I284" s="17"/>
      <c r="J284" s="17"/>
    </row>
    <row r="285" spans="2:10" ht="15.75" x14ac:dyDescent="0.25">
      <c r="B285" s="214" t="s">
        <v>1119</v>
      </c>
      <c r="C285" s="17"/>
      <c r="D285" s="33" t="str">
        <f>IF(D96&lt;D97+D102+D104+D105,"грешка","")</f>
        <v/>
      </c>
      <c r="E285" s="33" t="str">
        <f t="shared" ref="E285" si="19">IF(E96&lt;E97+E102+E104+E105,"грешка","")</f>
        <v/>
      </c>
      <c r="F285" s="33"/>
      <c r="G285" s="17"/>
      <c r="H285" s="17"/>
      <c r="I285" s="17"/>
      <c r="J285" s="17"/>
    </row>
    <row r="286" spans="2:10" ht="15.75" x14ac:dyDescent="0.25">
      <c r="B286" s="214" t="s">
        <v>1120</v>
      </c>
      <c r="C286" s="17"/>
      <c r="D286" s="33" t="str">
        <f>IF(D97&lt;D98+D99+D100+D101,"грешка","")</f>
        <v/>
      </c>
      <c r="E286" s="33" t="str">
        <f t="shared" ref="E286" si="20">IF(E97&lt;E98+E99+E100+E101,"грешка","")</f>
        <v/>
      </c>
      <c r="F286" s="33"/>
      <c r="G286" s="17"/>
      <c r="H286" s="17"/>
      <c r="I286" s="17"/>
      <c r="J286" s="17"/>
    </row>
    <row r="287" spans="2:10" ht="15.75" x14ac:dyDescent="0.25">
      <c r="B287" s="214" t="s">
        <v>1121</v>
      </c>
      <c r="C287" s="17"/>
      <c r="D287" s="33" t="str">
        <f>IF(D102&lt;D103,"грешка","")</f>
        <v/>
      </c>
      <c r="E287" s="33" t="str">
        <f t="shared" ref="E287" si="21">IF(E102&lt;E103,"грешка","")</f>
        <v/>
      </c>
      <c r="F287" s="33"/>
      <c r="G287" s="17"/>
      <c r="H287" s="17"/>
      <c r="I287" s="17"/>
      <c r="J287" s="17"/>
    </row>
    <row r="288" spans="2:10" ht="44.25" x14ac:dyDescent="0.25">
      <c r="B288" s="214" t="s">
        <v>1215</v>
      </c>
      <c r="C288" s="17"/>
      <c r="D288" s="33" t="str">
        <f>IF(D106&lt;D107+D108+D109+D111+D114+D115+D118+D119+D125+D126+D127,"грешка","")</f>
        <v/>
      </c>
      <c r="E288" s="33" t="str">
        <f>IF(E106&lt;E107+E108+E109+E111+E114+E115+E118+E119+E125+E126+E127,"грешка","")</f>
        <v/>
      </c>
      <c r="F288" s="33"/>
      <c r="G288" s="17"/>
      <c r="H288" s="17"/>
      <c r="I288" s="17"/>
      <c r="J288" s="17"/>
    </row>
    <row r="289" spans="2:10" ht="15.75" x14ac:dyDescent="0.25">
      <c r="B289" s="214" t="s">
        <v>1123</v>
      </c>
      <c r="C289" s="17"/>
      <c r="D289" s="33" t="str">
        <f>IF(D109&lt;D110,"грешка","")</f>
        <v/>
      </c>
      <c r="E289" s="33" t="str">
        <f t="shared" ref="E289" si="22">IF(E109&lt;E110,"грешка","")</f>
        <v/>
      </c>
      <c r="F289" s="33"/>
      <c r="G289" s="17"/>
      <c r="H289" s="17"/>
      <c r="I289" s="17"/>
      <c r="J289" s="17"/>
    </row>
    <row r="290" spans="2:10" ht="15.75" x14ac:dyDescent="0.25">
      <c r="B290" s="214" t="s">
        <v>1216</v>
      </c>
      <c r="C290" s="17"/>
      <c r="D290" s="33" t="str">
        <f>IF(D111&lt;D112+D113,"грешка","")</f>
        <v/>
      </c>
      <c r="E290" s="33" t="str">
        <f>IF(E111&lt;E112+E113,"грешка","")</f>
        <v/>
      </c>
      <c r="F290" s="33"/>
      <c r="G290" s="17"/>
      <c r="H290" s="17"/>
      <c r="I290" s="17"/>
      <c r="J290" s="17"/>
    </row>
    <row r="291" spans="2:10" ht="15.75" x14ac:dyDescent="0.25">
      <c r="B291" s="214" t="s">
        <v>1125</v>
      </c>
      <c r="C291" s="17"/>
      <c r="D291" s="33" t="str">
        <f>IF(D115&lt;D116+D117,"грешка","")</f>
        <v/>
      </c>
      <c r="E291" s="33" t="str">
        <f t="shared" ref="E291" si="23">IF(E115&lt;E116+E117,"грешка","")</f>
        <v/>
      </c>
      <c r="F291" s="33"/>
      <c r="G291" s="17"/>
      <c r="H291" s="17"/>
      <c r="I291" s="17"/>
      <c r="J291" s="17"/>
    </row>
    <row r="292" spans="2:10" ht="15.75" x14ac:dyDescent="0.25">
      <c r="B292" s="214" t="s">
        <v>1217</v>
      </c>
      <c r="C292" s="17"/>
      <c r="D292" s="33" t="str">
        <f>IF(D119&lt;D120+D121+D122+D123+D124,"грешка","")</f>
        <v/>
      </c>
      <c r="E292" s="33" t="str">
        <f t="shared" ref="E292" si="24">IF(E119&lt;E120+E121+E122+E123+E124,"грешка","")</f>
        <v/>
      </c>
      <c r="F292" s="33"/>
      <c r="G292" s="17"/>
      <c r="H292" s="17"/>
      <c r="I292" s="17"/>
      <c r="J292" s="17"/>
    </row>
    <row r="293" spans="2:10" ht="15.75" x14ac:dyDescent="0.25">
      <c r="B293" s="214" t="s">
        <v>1127</v>
      </c>
      <c r="C293" s="17"/>
      <c r="D293" s="33" t="str">
        <f>IF(D128&lt;D129+D130+D131+D132+D133+D134+D138+D139+D140+D141+D142+D143+D144+D145,"грешка","")</f>
        <v/>
      </c>
      <c r="E293" s="33" t="str">
        <f t="shared" ref="E293" si="25">IF(E128&lt;E129+E130+E131+E132+E133+E134+E138+E139+E140+E141+E142+E143+E144+E145,"грешка","")</f>
        <v/>
      </c>
      <c r="F293" s="33"/>
      <c r="G293" s="17"/>
      <c r="H293" s="17"/>
      <c r="I293" s="17"/>
      <c r="J293" s="17"/>
    </row>
    <row r="294" spans="2:10" ht="15.75" x14ac:dyDescent="0.25">
      <c r="B294" s="214" t="s">
        <v>1128</v>
      </c>
      <c r="C294" s="17"/>
      <c r="D294" s="33" t="str">
        <f>IF(D134&lt;D135+D136+D137,"грешка","")</f>
        <v/>
      </c>
      <c r="E294" s="33" t="str">
        <f t="shared" ref="E294" si="26">IF(E134&lt;E135+E136+E137,"грешка","")</f>
        <v/>
      </c>
      <c r="F294" s="33"/>
      <c r="G294" s="17"/>
      <c r="H294" s="17"/>
      <c r="I294" s="17"/>
      <c r="J294" s="17"/>
    </row>
    <row r="295" spans="2:10" ht="15.75" x14ac:dyDescent="0.25">
      <c r="B295" s="214" t="s">
        <v>1218</v>
      </c>
      <c r="C295" s="17"/>
      <c r="D295" s="33" t="str">
        <f>IF(D146&lt;D147+D148+D149+D150+D152+D153+D154+D155+D156+D159,"грешка","")</f>
        <v/>
      </c>
      <c r="E295" s="33" t="str">
        <f t="shared" ref="E295" si="27">IF(E146&lt;E147+E148+E149+E150+E152+E153+E154+E155+E156+E159,"грешка","")</f>
        <v/>
      </c>
      <c r="F295" s="33"/>
      <c r="G295" s="17"/>
      <c r="H295" s="17"/>
      <c r="I295" s="17"/>
      <c r="J295" s="17"/>
    </row>
    <row r="296" spans="2:10" ht="15.75" x14ac:dyDescent="0.25">
      <c r="B296" s="214" t="s">
        <v>1130</v>
      </c>
      <c r="C296" s="17"/>
      <c r="D296" s="33" t="str">
        <f>IF(D150&lt;D151,"грешка","")</f>
        <v/>
      </c>
      <c r="E296" s="33" t="str">
        <f t="shared" ref="E296" si="28">IF(E150&lt;E151,"грешка","")</f>
        <v/>
      </c>
      <c r="F296" s="33"/>
      <c r="G296" s="17"/>
      <c r="H296" s="17"/>
      <c r="I296" s="17"/>
      <c r="J296" s="17"/>
    </row>
    <row r="297" spans="2:10" ht="15.75" x14ac:dyDescent="0.25">
      <c r="B297" s="214" t="s">
        <v>1131</v>
      </c>
      <c r="C297" s="17"/>
      <c r="D297" s="33" t="str">
        <f>IF(D156&lt;D157+D158,"грешка","")</f>
        <v/>
      </c>
      <c r="E297" s="33" t="str">
        <f t="shared" ref="E297" si="29">IF(E156&lt;E157+E158,"грешка","")</f>
        <v/>
      </c>
      <c r="F297" s="33"/>
      <c r="G297" s="17"/>
      <c r="H297" s="17"/>
      <c r="I297" s="17"/>
      <c r="J297" s="17"/>
    </row>
    <row r="298" spans="2:10" ht="15.75" x14ac:dyDescent="0.25">
      <c r="B298" s="214" t="s">
        <v>1132</v>
      </c>
      <c r="C298" s="17"/>
      <c r="D298" s="33" t="str">
        <f>IF(D160&lt;D161+D162+D164+D165,"грешка","")</f>
        <v/>
      </c>
      <c r="E298" s="33" t="str">
        <f t="shared" ref="E298" si="30">IF(E160&lt;E161+E162+E164+E165,"грешка","")</f>
        <v/>
      </c>
      <c r="F298" s="33"/>
      <c r="G298" s="17"/>
      <c r="H298" s="17"/>
      <c r="I298" s="17"/>
      <c r="J298" s="17"/>
    </row>
    <row r="299" spans="2:10" ht="15.75" x14ac:dyDescent="0.25">
      <c r="B299" s="214" t="s">
        <v>1133</v>
      </c>
      <c r="C299" s="17"/>
      <c r="D299" s="33" t="str">
        <f>IF(D162&lt;D163,"грешка","")</f>
        <v/>
      </c>
      <c r="E299" s="33" t="str">
        <f t="shared" ref="E299" si="31">IF(E162&lt;E163,"грешка","")</f>
        <v/>
      </c>
      <c r="F299" s="33"/>
      <c r="G299" s="17"/>
      <c r="H299" s="17"/>
      <c r="I299" s="17"/>
      <c r="J299" s="17"/>
    </row>
    <row r="300" spans="2:10" ht="15.75" x14ac:dyDescent="0.25">
      <c r="B300" s="214" t="s">
        <v>1134</v>
      </c>
      <c r="C300" s="17"/>
      <c r="D300" s="33" t="str">
        <f>IF(D165&lt;D166,"грешка","")</f>
        <v/>
      </c>
      <c r="E300" s="33" t="str">
        <f t="shared" ref="E300" si="32">IF(E165&lt;E166,"грешка","")</f>
        <v/>
      </c>
      <c r="F300" s="33"/>
      <c r="G300" s="17"/>
      <c r="H300" s="17"/>
      <c r="I300" s="17"/>
      <c r="J300" s="17"/>
    </row>
    <row r="301" spans="2:10" ht="30.75" customHeight="1" x14ac:dyDescent="0.25">
      <c r="B301" s="214" t="s">
        <v>1219</v>
      </c>
      <c r="C301" s="17"/>
      <c r="D301" s="33" t="str">
        <f>IF(D167&lt;D168+D170+D173+D176+D177+D179+D180+D181+D184,"грешка","")</f>
        <v/>
      </c>
      <c r="E301" s="33" t="str">
        <f t="shared" ref="E301" si="33">IF(E167&lt;E168+E170+E173+E176+E177+E179+E180+E181+E184,"грешка","")</f>
        <v/>
      </c>
      <c r="F301" s="33"/>
      <c r="G301" s="17"/>
      <c r="H301" s="17"/>
      <c r="I301" s="17"/>
      <c r="J301" s="17"/>
    </row>
    <row r="302" spans="2:10" ht="15.75" x14ac:dyDescent="0.25">
      <c r="B302" s="214" t="s">
        <v>1136</v>
      </c>
      <c r="C302" s="17"/>
      <c r="D302" s="33" t="str">
        <f>IF(D168&lt;D169,"грешка","")</f>
        <v/>
      </c>
      <c r="E302" s="33" t="str">
        <f t="shared" ref="E302" si="34">IF(E168&lt;E169,"грешка","")</f>
        <v/>
      </c>
      <c r="F302" s="33"/>
      <c r="G302" s="17"/>
      <c r="H302" s="17"/>
      <c r="I302" s="17"/>
      <c r="J302" s="17"/>
    </row>
    <row r="303" spans="2:10" ht="15.75" x14ac:dyDescent="0.25">
      <c r="B303" s="214" t="s">
        <v>1220</v>
      </c>
      <c r="C303" s="17"/>
      <c r="D303" s="33" t="str">
        <f>IF(D170&lt;D171+D172,"грешка","")</f>
        <v/>
      </c>
      <c r="E303" s="33" t="str">
        <f t="shared" ref="E303" si="35">IF(E170&lt;E171+E172,"грешка","")</f>
        <v/>
      </c>
      <c r="F303" s="33"/>
      <c r="G303" s="17"/>
      <c r="H303" s="17"/>
      <c r="I303" s="17"/>
      <c r="J303" s="17"/>
    </row>
    <row r="304" spans="2:10" ht="15.75" x14ac:dyDescent="0.25">
      <c r="B304" s="214" t="s">
        <v>1138</v>
      </c>
      <c r="C304" s="17"/>
      <c r="D304" s="33" t="str">
        <f>IF(D173&lt;D174+D175,"грешка","")</f>
        <v/>
      </c>
      <c r="E304" s="33" t="str">
        <f t="shared" ref="E304" si="36">IF(E173&lt;E174+E175,"грешка","")</f>
        <v/>
      </c>
      <c r="F304" s="33"/>
      <c r="G304" s="17"/>
      <c r="H304" s="17"/>
      <c r="I304" s="17"/>
      <c r="J304" s="17"/>
    </row>
    <row r="305" spans="2:10" ht="15.75" x14ac:dyDescent="0.25">
      <c r="B305" s="214" t="s">
        <v>1139</v>
      </c>
      <c r="C305" s="17"/>
      <c r="D305" s="33" t="str">
        <f>IF(D177&lt;D178,"грешка","")</f>
        <v/>
      </c>
      <c r="E305" s="33" t="str">
        <f t="shared" ref="E305" si="37">IF(E177&lt;E178,"грешка","")</f>
        <v/>
      </c>
      <c r="F305" s="33"/>
      <c r="G305" s="17"/>
      <c r="H305" s="17"/>
      <c r="I305" s="17"/>
      <c r="J305" s="17"/>
    </row>
    <row r="306" spans="2:10" ht="15.75" x14ac:dyDescent="0.25">
      <c r="B306" s="214" t="s">
        <v>1221</v>
      </c>
      <c r="C306" s="17"/>
      <c r="D306" s="33" t="str">
        <f>IF(D181&lt;D182+D183,"грешка","")</f>
        <v/>
      </c>
      <c r="E306" s="33" t="str">
        <f t="shared" ref="E306" si="38">IF(E181&lt;E182+E183,"грешка","")</f>
        <v/>
      </c>
      <c r="F306" s="33"/>
      <c r="G306" s="17"/>
      <c r="H306" s="17"/>
      <c r="I306" s="17"/>
      <c r="J306" s="17"/>
    </row>
    <row r="307" spans="2:10" ht="15.75" x14ac:dyDescent="0.25">
      <c r="B307" s="214" t="s">
        <v>1222</v>
      </c>
      <c r="C307" s="17"/>
      <c r="D307" s="33" t="str">
        <f>IF(D185&lt;D186+D199+D200+D201+D202+D203+D204+D205,"грешка","")</f>
        <v/>
      </c>
      <c r="E307" s="33" t="str">
        <f t="shared" ref="E307" si="39">IF(E185&lt;E186+E199+E200+E201+E202+E203+E204+E205,"грешка","")</f>
        <v/>
      </c>
      <c r="F307" s="33"/>
      <c r="G307" s="17"/>
      <c r="H307" s="17"/>
      <c r="I307" s="17"/>
      <c r="J307" s="17"/>
    </row>
    <row r="308" spans="2:10" ht="15.75" x14ac:dyDescent="0.25">
      <c r="B308" s="214" t="s">
        <v>1142</v>
      </c>
      <c r="C308" s="17"/>
      <c r="D308" s="33" t="str">
        <f>IF(D186&lt;D187+D189+D194+D195+D196+D197+D198,"грешка","")</f>
        <v/>
      </c>
      <c r="E308" s="33" t="str">
        <f>IF(E186&lt;E187+E189+E194+E195+E196+E197+E198,"грешка","")</f>
        <v/>
      </c>
      <c r="F308" s="33"/>
      <c r="G308" s="17"/>
      <c r="H308" s="17"/>
      <c r="I308" s="17"/>
      <c r="J308" s="17"/>
    </row>
    <row r="309" spans="2:10" ht="15.75" x14ac:dyDescent="0.25">
      <c r="B309" s="214" t="s">
        <v>1143</v>
      </c>
      <c r="C309" s="17"/>
      <c r="D309" s="33" t="str">
        <f>IF(D187&lt;D188,"грешка","")</f>
        <v/>
      </c>
      <c r="E309" s="33" t="str">
        <f t="shared" ref="E309" si="40">IF(E187&lt;E188,"грешка","")</f>
        <v/>
      </c>
      <c r="F309" s="33"/>
      <c r="G309" s="17"/>
      <c r="H309" s="17"/>
      <c r="I309" s="17"/>
      <c r="J309" s="17"/>
    </row>
    <row r="310" spans="2:10" ht="15.75" x14ac:dyDescent="0.25">
      <c r="B310" s="214" t="s">
        <v>1144</v>
      </c>
      <c r="C310" s="17"/>
      <c r="D310" s="33" t="str">
        <f>IF(D189&lt;D190+D193,"грешка","")</f>
        <v/>
      </c>
      <c r="E310" s="33" t="str">
        <f t="shared" ref="E310" si="41">IF(E189&lt;E190+E193,"грешка","")</f>
        <v/>
      </c>
      <c r="F310" s="33"/>
      <c r="G310" s="17"/>
      <c r="H310" s="17"/>
      <c r="I310" s="17"/>
      <c r="J310" s="17"/>
    </row>
    <row r="311" spans="2:10" ht="15.75" x14ac:dyDescent="0.25">
      <c r="B311" s="214" t="s">
        <v>1145</v>
      </c>
      <c r="C311" s="17"/>
      <c r="D311" s="33" t="str">
        <f>IF(D190&lt;D191+D192,"грешка","")</f>
        <v/>
      </c>
      <c r="E311" s="33" t="str">
        <f t="shared" ref="E311" si="42">IF(E190&lt;E191+E192,"грешка","")</f>
        <v/>
      </c>
      <c r="F311" s="33"/>
      <c r="G311" s="17"/>
      <c r="H311" s="17"/>
      <c r="I311" s="17"/>
      <c r="J311" s="17"/>
    </row>
    <row r="312" spans="2:10" ht="15.75" x14ac:dyDescent="0.25">
      <c r="B312" s="214" t="s">
        <v>1146</v>
      </c>
      <c r="C312" s="17"/>
      <c r="D312" s="33" t="str">
        <f>IF(D206&lt;D207+D209+D211+D213+D215,"грешка","")</f>
        <v/>
      </c>
      <c r="E312" s="33" t="str">
        <f t="shared" ref="E312" si="43">IF(E206&lt;E207+E209+E211+E213+E215,"грешка","")</f>
        <v/>
      </c>
      <c r="F312" s="33"/>
      <c r="G312" s="17"/>
      <c r="H312" s="17"/>
      <c r="I312" s="17"/>
      <c r="J312" s="17"/>
    </row>
    <row r="313" spans="2:10" ht="15.75" x14ac:dyDescent="0.25">
      <c r="B313" s="214" t="s">
        <v>1147</v>
      </c>
      <c r="C313" s="17"/>
      <c r="D313" s="33" t="str">
        <f>IF(D207&lt;D208,"грешка","")</f>
        <v/>
      </c>
      <c r="E313" s="33" t="str">
        <f t="shared" ref="E313" si="44">IF(E207&lt;E208,"грешка","")</f>
        <v/>
      </c>
      <c r="F313" s="33"/>
      <c r="G313" s="17"/>
      <c r="H313" s="17"/>
      <c r="I313" s="17"/>
      <c r="J313" s="17"/>
    </row>
    <row r="314" spans="2:10" ht="15.75" x14ac:dyDescent="0.25">
      <c r="B314" s="214" t="s">
        <v>1148</v>
      </c>
      <c r="C314" s="17"/>
      <c r="D314" s="33" t="str">
        <f>IF(D209&lt;D210,"грешка","")</f>
        <v/>
      </c>
      <c r="E314" s="33" t="str">
        <f t="shared" ref="E314" si="45">IF(E209&lt;E210,"грешка","")</f>
        <v/>
      </c>
      <c r="F314" s="33"/>
      <c r="G314" s="17"/>
      <c r="H314" s="17"/>
      <c r="I314" s="17"/>
      <c r="J314" s="17"/>
    </row>
    <row r="315" spans="2:10" ht="15.75" x14ac:dyDescent="0.25">
      <c r="B315" s="214" t="s">
        <v>1149</v>
      </c>
      <c r="C315" s="17"/>
      <c r="D315" s="33" t="str">
        <f>IF(D211&lt;D212,"грешка","")</f>
        <v/>
      </c>
      <c r="E315" s="33" t="str">
        <f t="shared" ref="E315" si="46">IF(E211&lt;E212,"грешка","")</f>
        <v/>
      </c>
      <c r="F315" s="33"/>
      <c r="G315" s="17"/>
      <c r="H315" s="17"/>
      <c r="I315" s="17"/>
      <c r="J315" s="17"/>
    </row>
    <row r="316" spans="2:10" ht="15.75" x14ac:dyDescent="0.25">
      <c r="B316" s="214" t="s">
        <v>1150</v>
      </c>
      <c r="C316" s="17"/>
      <c r="D316" s="33" t="str">
        <f>IF(D213&lt;D214,"грешка","")</f>
        <v/>
      </c>
      <c r="E316" s="33" t="str">
        <f t="shared" ref="E316" si="47">IF(E213&lt;E214,"грешка","")</f>
        <v/>
      </c>
      <c r="F316" s="33"/>
      <c r="G316" s="17"/>
      <c r="H316" s="17"/>
      <c r="I316" s="17"/>
      <c r="J316" s="17"/>
    </row>
    <row r="317" spans="2:10" ht="15.75" x14ac:dyDescent="0.25">
      <c r="B317" s="214" t="s">
        <v>1151</v>
      </c>
      <c r="C317" s="17"/>
      <c r="D317" s="33" t="str">
        <f>IF(D216&lt;D217+D218+D219+D220+D223+D224+D225,"грешка","")</f>
        <v/>
      </c>
      <c r="E317" s="33" t="str">
        <f t="shared" ref="E317" si="48">IF(E216&lt;E217+E218+E219+E220+E223+E224+E225,"грешка","")</f>
        <v/>
      </c>
      <c r="F317" s="33"/>
      <c r="G317" s="17"/>
      <c r="H317" s="17"/>
      <c r="I317" s="17"/>
      <c r="J317" s="17"/>
    </row>
    <row r="318" spans="2:10" ht="15.75" x14ac:dyDescent="0.25">
      <c r="B318" s="214" t="s">
        <v>1152</v>
      </c>
      <c r="C318" s="17"/>
      <c r="D318" s="33" t="str">
        <f>IF(D221&lt;D222,"грешка","")</f>
        <v/>
      </c>
      <c r="E318" s="33" t="str">
        <f t="shared" ref="E318" si="49">IF(E221&lt;E222,"грешка","")</f>
        <v/>
      </c>
      <c r="F318" s="33"/>
      <c r="G318" s="17"/>
      <c r="H318" s="17"/>
      <c r="I318" s="17"/>
      <c r="J318" s="17"/>
    </row>
    <row r="319" spans="2:10" ht="15.75" x14ac:dyDescent="0.25">
      <c r="B319" s="214" t="s">
        <v>1223</v>
      </c>
      <c r="C319" s="17"/>
      <c r="D319" s="33" t="str">
        <f>IF(D226&lt;D227+D228+D229+D230+D231+D232+D233+D236,"грешка","")</f>
        <v/>
      </c>
      <c r="E319" s="33" t="str">
        <f t="shared" ref="E319" si="50">IF(E226&lt;E227+E228+E229+E230+E231+E232+E233+E236,"грешка","")</f>
        <v/>
      </c>
      <c r="F319" s="33"/>
      <c r="G319" s="17"/>
      <c r="H319" s="17"/>
      <c r="I319" s="17"/>
      <c r="J319" s="17"/>
    </row>
    <row r="320" spans="2:10" ht="15.75" x14ac:dyDescent="0.25">
      <c r="B320" s="214" t="s">
        <v>1154</v>
      </c>
      <c r="C320" s="17"/>
      <c r="D320" s="33" t="str">
        <f>IF(D233&lt;D234+D235,"грешка","")</f>
        <v/>
      </c>
      <c r="E320" s="33" t="str">
        <f t="shared" ref="E320" si="51">IF(E233&lt;E234+E235,"грешка","")</f>
        <v/>
      </c>
      <c r="F320" s="33"/>
      <c r="G320" s="17"/>
      <c r="H320" s="17"/>
      <c r="I320" s="17"/>
      <c r="J320" s="17"/>
    </row>
    <row r="321" spans="2:10" ht="15.75" x14ac:dyDescent="0.25">
      <c r="B321" s="214" t="s">
        <v>1155</v>
      </c>
      <c r="C321" s="17"/>
      <c r="D321" s="33" t="str">
        <f>IF(D237&lt;D238+D239+D240+D241+D242,"грешка","")</f>
        <v/>
      </c>
      <c r="E321" s="33" t="str">
        <f t="shared" ref="E321" si="52">IF(E237&lt;E238+E239+E240+E241+E242,"грешка","")</f>
        <v/>
      </c>
      <c r="F321" s="33"/>
      <c r="G321" s="17"/>
      <c r="H321" s="17"/>
      <c r="I321" s="17"/>
      <c r="J321" s="17"/>
    </row>
    <row r="322" spans="2:10" ht="30" x14ac:dyDescent="0.25">
      <c r="B322" s="214" t="s">
        <v>1156</v>
      </c>
      <c r="C322" s="17"/>
      <c r="D322" s="33" t="str">
        <f>IF(D243&lt;D244+D247+D249+D251+D253+D254+D255+D256+D257+D260+D261,"грешка","")</f>
        <v/>
      </c>
      <c r="E322" s="33" t="str">
        <f t="shared" ref="E322" si="53">IF(E243&lt;E244+E247+E249+E251+E253+E254+E255+E256+E257+E260+E261,"грешка","")</f>
        <v/>
      </c>
      <c r="F322" s="33"/>
      <c r="G322" s="17"/>
      <c r="H322" s="17"/>
      <c r="I322" s="17"/>
      <c r="J322" s="17"/>
    </row>
    <row r="323" spans="2:10" ht="15.75" x14ac:dyDescent="0.25">
      <c r="B323" s="214" t="s">
        <v>1157</v>
      </c>
      <c r="C323" s="17"/>
      <c r="D323" s="33" t="str">
        <f>IF(D244&lt;D245+D246,"грешка","")</f>
        <v/>
      </c>
      <c r="E323" s="33" t="str">
        <f t="shared" ref="E323" si="54">IF(E244&lt;E245+E246,"грешка","")</f>
        <v/>
      </c>
      <c r="F323" s="33"/>
      <c r="G323" s="17"/>
      <c r="H323" s="17"/>
      <c r="I323" s="17"/>
      <c r="J323" s="17"/>
    </row>
    <row r="324" spans="2:10" ht="15.75" x14ac:dyDescent="0.25">
      <c r="B324" s="214" t="s">
        <v>1158</v>
      </c>
      <c r="C324" s="17"/>
      <c r="D324" s="33" t="str">
        <f>IF(D247&lt;D248,"грешка","")</f>
        <v/>
      </c>
      <c r="E324" s="33" t="str">
        <f t="shared" ref="E324" si="55">IF(E247&lt;E248,"грешка","")</f>
        <v/>
      </c>
      <c r="F324" s="33"/>
      <c r="G324" s="17"/>
      <c r="H324" s="17"/>
      <c r="I324" s="17"/>
      <c r="J324" s="17"/>
    </row>
    <row r="325" spans="2:10" ht="15.75" x14ac:dyDescent="0.25">
      <c r="B325" s="214" t="s">
        <v>1159</v>
      </c>
      <c r="C325" s="17"/>
      <c r="D325" s="33" t="str">
        <f>IF(D249&lt;D250,"грешка","")</f>
        <v/>
      </c>
      <c r="E325" s="33" t="str">
        <f t="shared" ref="E325" si="56">IF(E249&lt;E250,"грешка","")</f>
        <v/>
      </c>
      <c r="F325" s="33"/>
      <c r="G325" s="17"/>
      <c r="H325" s="17"/>
      <c r="I325" s="17"/>
      <c r="J325" s="17"/>
    </row>
    <row r="326" spans="2:10" ht="15.75" x14ac:dyDescent="0.25">
      <c r="B326" s="214" t="s">
        <v>1160</v>
      </c>
      <c r="C326" s="17"/>
      <c r="D326" s="33" t="str">
        <f>IF(D251&lt;D252,"грешка","")</f>
        <v/>
      </c>
      <c r="E326" s="33" t="str">
        <f t="shared" ref="E326" si="57">IF(E251&lt;E252,"грешка","")</f>
        <v/>
      </c>
      <c r="F326" s="33"/>
      <c r="G326" s="17"/>
      <c r="H326" s="17"/>
      <c r="I326" s="17"/>
      <c r="J326" s="17"/>
    </row>
    <row r="327" spans="2:10" ht="15.75" x14ac:dyDescent="0.25">
      <c r="B327" s="214" t="s">
        <v>1161</v>
      </c>
      <c r="C327" s="17"/>
      <c r="D327" s="33" t="str">
        <f>IF(D257&lt;D258+D259,"грешка","")</f>
        <v/>
      </c>
      <c r="E327" s="33" t="str">
        <f t="shared" ref="E327" si="58">IF(E257&lt;E258+E259,"грешка","")</f>
        <v/>
      </c>
      <c r="F327" s="33"/>
      <c r="G327" s="17"/>
      <c r="H327" s="17"/>
      <c r="I327" s="17"/>
      <c r="J327" s="17"/>
    </row>
    <row r="328" spans="2:10" ht="15.75" x14ac:dyDescent="0.25">
      <c r="B328" s="214" t="s">
        <v>1162</v>
      </c>
      <c r="C328" s="17"/>
      <c r="D328" s="33"/>
      <c r="E328" s="33"/>
      <c r="F328" s="33"/>
      <c r="G328" s="17"/>
      <c r="H328" s="17"/>
      <c r="I328" s="17"/>
      <c r="J328" s="17"/>
    </row>
    <row r="329" spans="2:10" ht="15.75" x14ac:dyDescent="0.25">
      <c r="B329" s="214" t="s">
        <v>1163</v>
      </c>
      <c r="C329" s="17"/>
      <c r="D329" s="33"/>
      <c r="E329" s="33"/>
      <c r="F329" s="33"/>
      <c r="G329" s="17"/>
      <c r="H329" s="17"/>
      <c r="I329" s="17"/>
      <c r="J329" s="17"/>
    </row>
    <row r="330" spans="2:10" ht="15.75" x14ac:dyDescent="0.25">
      <c r="B330" s="214" t="s">
        <v>1164</v>
      </c>
      <c r="C330" s="17"/>
      <c r="D330" s="33"/>
      <c r="E330" s="33"/>
      <c r="F330" s="33"/>
      <c r="G330" s="17"/>
      <c r="H330" s="17"/>
      <c r="I330" s="17"/>
      <c r="J330" s="17"/>
    </row>
    <row r="332" spans="2:10" ht="15.75" customHeight="1" x14ac:dyDescent="0.25">
      <c r="B332" s="848" t="s">
        <v>1224</v>
      </c>
      <c r="C332" s="848"/>
      <c r="D332" s="848"/>
      <c r="E332" s="848"/>
      <c r="F332" s="848"/>
      <c r="G332" s="848"/>
      <c r="H332" s="848"/>
      <c r="I332" s="848"/>
      <c r="J332" s="848"/>
    </row>
    <row r="333" spans="2:10" ht="18" customHeight="1" x14ac:dyDescent="0.25">
      <c r="B333" s="848"/>
      <c r="C333" s="848"/>
      <c r="D333" s="848"/>
      <c r="E333" s="848"/>
      <c r="F333" s="848"/>
      <c r="G333" s="848"/>
      <c r="H333" s="848"/>
      <c r="I333" s="848"/>
      <c r="J333" s="848"/>
    </row>
    <row r="334" spans="2:10" ht="18" x14ac:dyDescent="0.25">
      <c r="B334" s="382"/>
      <c r="C334" s="383"/>
      <c r="D334" s="17"/>
      <c r="E334" s="17"/>
      <c r="F334" s="17"/>
      <c r="G334" s="17"/>
    </row>
    <row r="335" spans="2:10" ht="16.5" thickBot="1" x14ac:dyDescent="0.3">
      <c r="B335" s="384"/>
      <c r="C335" s="383"/>
      <c r="D335" s="17"/>
      <c r="E335" s="17"/>
      <c r="F335" s="17"/>
      <c r="G335" s="19" t="s">
        <v>2</v>
      </c>
    </row>
    <row r="336" spans="2:10" ht="29.25" x14ac:dyDescent="0.25">
      <c r="B336" s="849" t="s">
        <v>687</v>
      </c>
      <c r="C336" s="851" t="s">
        <v>239</v>
      </c>
      <c r="D336" s="857" t="s">
        <v>1166</v>
      </c>
      <c r="E336" s="858"/>
      <c r="F336" s="385"/>
      <c r="G336" s="342" t="s">
        <v>689</v>
      </c>
      <c r="H336" s="342"/>
    </row>
    <row r="337" spans="2:8" ht="75.75" thickBot="1" x14ac:dyDescent="0.3">
      <c r="B337" s="850"/>
      <c r="C337" s="852"/>
      <c r="D337" s="464" t="s">
        <v>347</v>
      </c>
      <c r="E337" s="465" t="s">
        <v>1225</v>
      </c>
      <c r="F337" s="385"/>
      <c r="G337" s="385"/>
    </row>
    <row r="338" spans="2:8" ht="16.5" thickBot="1" x14ac:dyDescent="0.3">
      <c r="B338" s="389" t="s">
        <v>26</v>
      </c>
      <c r="C338" s="25" t="s">
        <v>27</v>
      </c>
      <c r="D338" s="24">
        <v>1</v>
      </c>
      <c r="E338" s="24">
        <v>2</v>
      </c>
      <c r="F338" s="385"/>
      <c r="G338" s="385"/>
    </row>
    <row r="339" spans="2:8" ht="30" x14ac:dyDescent="0.25">
      <c r="B339" s="438" t="s">
        <v>1167</v>
      </c>
      <c r="C339" s="439" t="s">
        <v>247</v>
      </c>
      <c r="D339" s="440"/>
      <c r="E339" s="395"/>
      <c r="F339" s="17"/>
      <c r="G339" s="33" t="str">
        <f>IF(D339&lt;E339,"грешка","")</f>
        <v/>
      </c>
      <c r="H339" s="33"/>
    </row>
    <row r="340" spans="2:8" ht="29.25" x14ac:dyDescent="0.25">
      <c r="B340" s="441" t="s">
        <v>1168</v>
      </c>
      <c r="C340" s="232" t="s">
        <v>248</v>
      </c>
      <c r="D340" s="442"/>
      <c r="E340" s="444"/>
      <c r="G340" s="33" t="str">
        <f t="shared" ref="G340:G353" si="59">IF(D340&lt;E340,"грешка","")</f>
        <v/>
      </c>
      <c r="H340" s="33"/>
    </row>
    <row r="341" spans="2:8" ht="29.25" x14ac:dyDescent="0.25">
      <c r="B341" s="445" t="s">
        <v>1169</v>
      </c>
      <c r="C341" s="232" t="s">
        <v>249</v>
      </c>
      <c r="D341" s="442"/>
      <c r="E341" s="444"/>
      <c r="G341" s="33" t="str">
        <f t="shared" si="59"/>
        <v/>
      </c>
      <c r="H341" s="33"/>
    </row>
    <row r="342" spans="2:8" ht="29.25" x14ac:dyDescent="0.25">
      <c r="B342" s="445" t="s">
        <v>1170</v>
      </c>
      <c r="C342" s="232" t="s">
        <v>250</v>
      </c>
      <c r="D342" s="442"/>
      <c r="E342" s="444"/>
      <c r="G342" s="33" t="str">
        <f t="shared" si="59"/>
        <v/>
      </c>
      <c r="H342" s="33"/>
    </row>
    <row r="343" spans="2:8" ht="15.75" x14ac:dyDescent="0.25">
      <c r="B343" s="445" t="s">
        <v>1171</v>
      </c>
      <c r="C343" s="232" t="s">
        <v>251</v>
      </c>
      <c r="D343" s="442"/>
      <c r="E343" s="444"/>
      <c r="G343" s="33" t="str">
        <f t="shared" si="59"/>
        <v/>
      </c>
      <c r="H343" s="33"/>
    </row>
    <row r="344" spans="2:8" ht="43.5" x14ac:dyDescent="0.25">
      <c r="B344" s="441" t="s">
        <v>1172</v>
      </c>
      <c r="C344" s="232" t="s">
        <v>252</v>
      </c>
      <c r="D344" s="442"/>
      <c r="E344" s="444"/>
      <c r="G344" s="33" t="str">
        <f t="shared" si="59"/>
        <v/>
      </c>
      <c r="H344" s="33"/>
    </row>
    <row r="345" spans="2:8" ht="29.25" x14ac:dyDescent="0.25">
      <c r="B345" s="445" t="s">
        <v>1173</v>
      </c>
      <c r="C345" s="232" t="s">
        <v>253</v>
      </c>
      <c r="D345" s="442"/>
      <c r="E345" s="444"/>
      <c r="G345" s="33" t="str">
        <f t="shared" si="59"/>
        <v/>
      </c>
      <c r="H345" s="33"/>
    </row>
    <row r="346" spans="2:8" ht="29.25" x14ac:dyDescent="0.25">
      <c r="B346" s="445" t="s">
        <v>1174</v>
      </c>
      <c r="C346" s="232" t="s">
        <v>254</v>
      </c>
      <c r="D346" s="442"/>
      <c r="E346" s="444"/>
      <c r="G346" s="33" t="str">
        <f t="shared" si="59"/>
        <v/>
      </c>
      <c r="H346" s="33"/>
    </row>
    <row r="347" spans="2:8" ht="15.75" x14ac:dyDescent="0.25">
      <c r="B347" s="441" t="s">
        <v>1175</v>
      </c>
      <c r="C347" s="232" t="s">
        <v>255</v>
      </c>
      <c r="D347" s="442"/>
      <c r="E347" s="444"/>
      <c r="G347" s="33" t="str">
        <f t="shared" si="59"/>
        <v/>
      </c>
      <c r="H347" s="33"/>
    </row>
    <row r="348" spans="2:8" ht="29.25" x14ac:dyDescent="0.25">
      <c r="B348" s="441" t="s">
        <v>1176</v>
      </c>
      <c r="C348" s="232" t="s">
        <v>256</v>
      </c>
      <c r="D348" s="442"/>
      <c r="E348" s="447"/>
      <c r="G348" s="33" t="str">
        <f t="shared" si="59"/>
        <v/>
      </c>
      <c r="H348" s="33"/>
    </row>
    <row r="349" spans="2:8" ht="15.75" x14ac:dyDescent="0.25">
      <c r="B349" s="445" t="s">
        <v>1177</v>
      </c>
      <c r="C349" s="232" t="s">
        <v>257</v>
      </c>
      <c r="D349" s="442"/>
      <c r="E349" s="447"/>
      <c r="G349" s="33" t="str">
        <f t="shared" si="59"/>
        <v/>
      </c>
      <c r="H349" s="33"/>
    </row>
    <row r="350" spans="2:8" ht="15.75" x14ac:dyDescent="0.25">
      <c r="B350" s="445" t="s">
        <v>1178</v>
      </c>
      <c r="C350" s="232" t="s">
        <v>258</v>
      </c>
      <c r="D350" s="442"/>
      <c r="E350" s="447"/>
      <c r="G350" s="33" t="str">
        <f t="shared" si="59"/>
        <v/>
      </c>
      <c r="H350" s="33"/>
    </row>
    <row r="351" spans="2:8" ht="15.75" x14ac:dyDescent="0.25">
      <c r="B351" s="445" t="s">
        <v>1179</v>
      </c>
      <c r="C351" s="232" t="s">
        <v>259</v>
      </c>
      <c r="D351" s="442"/>
      <c r="E351" s="447"/>
      <c r="G351" s="33" t="str">
        <f t="shared" si="59"/>
        <v/>
      </c>
      <c r="H351" s="33"/>
    </row>
    <row r="352" spans="2:8" ht="15.75" x14ac:dyDescent="0.25">
      <c r="B352" s="445" t="s">
        <v>1180</v>
      </c>
      <c r="C352" s="232" t="s">
        <v>260</v>
      </c>
      <c r="D352" s="442"/>
      <c r="E352" s="447"/>
      <c r="G352" s="33" t="str">
        <f t="shared" si="59"/>
        <v/>
      </c>
      <c r="H352" s="33"/>
    </row>
    <row r="353" spans="2:9" ht="16.5" thickBot="1" x14ac:dyDescent="0.3">
      <c r="B353" s="448" t="s">
        <v>1181</v>
      </c>
      <c r="C353" s="242" t="s">
        <v>261</v>
      </c>
      <c r="D353" s="449"/>
      <c r="E353" s="186"/>
      <c r="G353" s="33" t="str">
        <f t="shared" si="59"/>
        <v/>
      </c>
      <c r="H353" s="33"/>
    </row>
    <row r="355" spans="2:9" ht="15.75" x14ac:dyDescent="0.25">
      <c r="B355" s="437" t="s">
        <v>280</v>
      </c>
      <c r="C355" s="17"/>
      <c r="D355" s="17"/>
      <c r="E355" s="17"/>
      <c r="F355" s="17"/>
      <c r="G355" s="17"/>
      <c r="H355" s="17"/>
      <c r="I355" s="17"/>
    </row>
    <row r="356" spans="2:9" ht="15.75" x14ac:dyDescent="0.25">
      <c r="B356" s="214" t="s">
        <v>1182</v>
      </c>
      <c r="C356" s="17"/>
      <c r="D356" s="33" t="str">
        <f>IF(D339&lt;D340+D344+D347+D348+D353,"грешка","")</f>
        <v/>
      </c>
      <c r="E356" s="33" t="str">
        <f t="shared" ref="E356" si="60">IF(E339&lt;E340+E344+E347+E348+E353,"грешка","")</f>
        <v/>
      </c>
      <c r="F356" s="17"/>
      <c r="G356" s="17"/>
      <c r="H356" s="17"/>
      <c r="I356" s="17"/>
    </row>
    <row r="357" spans="2:9" ht="15.75" x14ac:dyDescent="0.25">
      <c r="B357" s="214" t="s">
        <v>1183</v>
      </c>
      <c r="C357" s="17"/>
      <c r="D357" s="33" t="str">
        <f>IF(D340&lt;D341+D342+D343,"грешка","")</f>
        <v/>
      </c>
      <c r="E357" s="33" t="str">
        <f t="shared" ref="E357" si="61">IF(E340&lt;E341+E342+E343,"грешка","")</f>
        <v/>
      </c>
      <c r="F357" s="17"/>
      <c r="G357" s="17"/>
      <c r="H357" s="17"/>
      <c r="I357" s="17"/>
    </row>
    <row r="358" spans="2:9" ht="15.75" x14ac:dyDescent="0.25">
      <c r="B358" s="214" t="s">
        <v>1184</v>
      </c>
      <c r="C358" s="17"/>
      <c r="D358" s="33" t="str">
        <f>IF(D344&lt;D345+D346,"грешка","")</f>
        <v/>
      </c>
      <c r="E358" s="33" t="str">
        <f t="shared" ref="E358" si="62">IF(E344&lt;E345+E346,"грешка","")</f>
        <v/>
      </c>
      <c r="F358" s="17"/>
      <c r="G358" s="17"/>
      <c r="H358" s="17"/>
      <c r="I358" s="17"/>
    </row>
    <row r="359" spans="2:9" ht="15.75" x14ac:dyDescent="0.25">
      <c r="B359" s="214" t="s">
        <v>1185</v>
      </c>
      <c r="C359" s="17"/>
      <c r="D359" s="33" t="str">
        <f>IF(D348&lt;D349+D350+D351+D352,"грешка","")</f>
        <v/>
      </c>
      <c r="E359" s="33" t="str">
        <f t="shared" ref="E359" si="63">IF(E348&lt;E349+E350+E351+E352,"грешка","")</f>
        <v/>
      </c>
      <c r="F359" s="17"/>
      <c r="G359" s="17"/>
      <c r="H359" s="17"/>
      <c r="I359" s="17"/>
    </row>
    <row r="361" spans="2:9" ht="15" customHeight="1" x14ac:dyDescent="0.25">
      <c r="B361" s="848" t="s">
        <v>1226</v>
      </c>
      <c r="C361" s="848"/>
      <c r="D361" s="848"/>
      <c r="E361" s="848"/>
      <c r="F361" s="848"/>
      <c r="G361" s="848"/>
      <c r="H361" s="848"/>
    </row>
    <row r="362" spans="2:9" ht="18" customHeight="1" x14ac:dyDescent="0.25">
      <c r="B362" s="848"/>
      <c r="C362" s="848"/>
      <c r="D362" s="848"/>
      <c r="E362" s="848"/>
      <c r="F362" s="848"/>
      <c r="G362" s="848"/>
      <c r="H362" s="848"/>
    </row>
    <row r="363" spans="2:9" ht="16.5" thickBot="1" x14ac:dyDescent="0.3">
      <c r="B363" s="384"/>
      <c r="C363" s="383"/>
      <c r="D363" s="17"/>
    </row>
    <row r="364" spans="2:9" x14ac:dyDescent="0.25">
      <c r="B364" s="849" t="s">
        <v>1187</v>
      </c>
      <c r="C364" s="851" t="s">
        <v>239</v>
      </c>
      <c r="D364" s="740" t="s">
        <v>1166</v>
      </c>
    </row>
    <row r="365" spans="2:9" ht="15.75" thickBot="1" x14ac:dyDescent="0.3">
      <c r="B365" s="850"/>
      <c r="C365" s="852"/>
      <c r="D365" s="852"/>
    </row>
    <row r="366" spans="2:9" ht="15.75" thickBot="1" x14ac:dyDescent="0.3">
      <c r="B366" s="23" t="s">
        <v>26</v>
      </c>
      <c r="C366" s="25" t="s">
        <v>27</v>
      </c>
      <c r="D366" s="24">
        <v>1</v>
      </c>
    </row>
    <row r="367" spans="2:9" ht="31.5" x14ac:dyDescent="0.25">
      <c r="B367" s="471" t="s">
        <v>1188</v>
      </c>
      <c r="C367" s="472" t="s">
        <v>247</v>
      </c>
      <c r="D367" s="473"/>
    </row>
    <row r="368" spans="2:9" ht="15.75" x14ac:dyDescent="0.25">
      <c r="B368" s="454" t="s">
        <v>1189</v>
      </c>
      <c r="C368" s="474" t="s">
        <v>248</v>
      </c>
      <c r="D368" s="475"/>
    </row>
    <row r="369" spans="2:4" ht="15.75" x14ac:dyDescent="0.25">
      <c r="B369" s="457" t="s">
        <v>1190</v>
      </c>
      <c r="C369" s="474" t="s">
        <v>249</v>
      </c>
      <c r="D369" s="475"/>
    </row>
    <row r="370" spans="2:4" ht="29.25" x14ac:dyDescent="0.25">
      <c r="B370" s="458" t="s">
        <v>1191</v>
      </c>
      <c r="C370" s="474" t="s">
        <v>250</v>
      </c>
      <c r="D370" s="475"/>
    </row>
    <row r="371" spans="2:4" ht="75" customHeight="1" x14ac:dyDescent="0.25">
      <c r="B371" s="458" t="s">
        <v>1192</v>
      </c>
      <c r="C371" s="474" t="s">
        <v>251</v>
      </c>
      <c r="D371" s="475"/>
    </row>
    <row r="372" spans="2:4" ht="15.75" x14ac:dyDescent="0.25">
      <c r="B372" s="457" t="s">
        <v>1193</v>
      </c>
      <c r="C372" s="474" t="s">
        <v>252</v>
      </c>
      <c r="D372" s="475"/>
    </row>
    <row r="373" spans="2:4" ht="15.75" x14ac:dyDescent="0.25">
      <c r="B373" s="458" t="s">
        <v>1194</v>
      </c>
      <c r="C373" s="474" t="s">
        <v>253</v>
      </c>
      <c r="D373" s="475"/>
    </row>
    <row r="374" spans="2:4" ht="29.25" x14ac:dyDescent="0.25">
      <c r="B374" s="458" t="s">
        <v>1195</v>
      </c>
      <c r="C374" s="474" t="s">
        <v>254</v>
      </c>
      <c r="D374" s="475"/>
    </row>
    <row r="375" spans="2:4" ht="29.25" x14ac:dyDescent="0.25">
      <c r="B375" s="458" t="s">
        <v>1196</v>
      </c>
      <c r="C375" s="474" t="s">
        <v>255</v>
      </c>
      <c r="D375" s="475"/>
    </row>
    <row r="376" spans="2:4" ht="39" customHeight="1" x14ac:dyDescent="0.25">
      <c r="B376" s="458" t="s">
        <v>1197</v>
      </c>
      <c r="C376" s="474" t="s">
        <v>256</v>
      </c>
      <c r="D376" s="475"/>
    </row>
    <row r="377" spans="2:4" ht="29.25" x14ac:dyDescent="0.25">
      <c r="B377" s="458" t="s">
        <v>1198</v>
      </c>
      <c r="C377" s="474" t="s">
        <v>257</v>
      </c>
      <c r="D377" s="475"/>
    </row>
    <row r="378" spans="2:4" ht="15.75" x14ac:dyDescent="0.25">
      <c r="B378" s="458" t="s">
        <v>1199</v>
      </c>
      <c r="C378" s="474" t="s">
        <v>258</v>
      </c>
      <c r="D378" s="475"/>
    </row>
    <row r="379" spans="2:4" ht="29.25" x14ac:dyDescent="0.25">
      <c r="B379" s="458" t="s">
        <v>1200</v>
      </c>
      <c r="C379" s="474" t="s">
        <v>259</v>
      </c>
      <c r="D379" s="475"/>
    </row>
    <row r="380" spans="2:4" ht="15.75" x14ac:dyDescent="0.25">
      <c r="B380" s="454" t="s">
        <v>1201</v>
      </c>
      <c r="C380" s="474" t="s">
        <v>260</v>
      </c>
      <c r="D380" s="475"/>
    </row>
    <row r="381" spans="2:4" ht="15.75" x14ac:dyDescent="0.25">
      <c r="B381" s="459" t="s">
        <v>1202</v>
      </c>
      <c r="C381" s="474" t="s">
        <v>261</v>
      </c>
      <c r="D381" s="475"/>
    </row>
    <row r="382" spans="2:4" ht="16.5" thickBot="1" x14ac:dyDescent="0.3">
      <c r="B382" s="460" t="s">
        <v>1203</v>
      </c>
      <c r="C382" s="476" t="s">
        <v>262</v>
      </c>
      <c r="D382" s="477"/>
    </row>
    <row r="383" spans="2:4" ht="15.75" x14ac:dyDescent="0.25">
      <c r="B383" s="478"/>
      <c r="C383" s="17"/>
      <c r="D383" s="17"/>
    </row>
    <row r="384" spans="2:4" ht="15.75" x14ac:dyDescent="0.25">
      <c r="B384" s="437" t="s">
        <v>280</v>
      </c>
      <c r="C384" s="17"/>
      <c r="D384" s="17"/>
    </row>
    <row r="385" spans="2:4" ht="15.75" x14ac:dyDescent="0.25">
      <c r="B385" s="463" t="s">
        <v>1204</v>
      </c>
      <c r="C385" s="32"/>
      <c r="D385" s="33" t="str">
        <f>IF(D367&lt;D243,"грешка","")</f>
        <v/>
      </c>
    </row>
    <row r="386" spans="2:4" ht="15.75" x14ac:dyDescent="0.25">
      <c r="B386" s="463"/>
      <c r="C386" s="17"/>
      <c r="D386" s="33"/>
    </row>
    <row r="387" spans="2:4" ht="15.75" x14ac:dyDescent="0.25">
      <c r="B387" s="214" t="s">
        <v>1206</v>
      </c>
      <c r="C387" s="383"/>
      <c r="D387" s="33" t="str">
        <f>IF(D367&lt;D368+D380+D381+D382,"грешка","")</f>
        <v/>
      </c>
    </row>
    <row r="388" spans="2:4" ht="15.75" x14ac:dyDescent="0.25">
      <c r="B388" s="214" t="s">
        <v>1207</v>
      </c>
      <c r="C388" s="383"/>
      <c r="D388" s="33" t="str">
        <f>IF(D368=D369+D372,"","грешка")</f>
        <v/>
      </c>
    </row>
    <row r="389" spans="2:4" ht="15.75" x14ac:dyDescent="0.25">
      <c r="B389" s="214" t="s">
        <v>1208</v>
      </c>
      <c r="C389" s="383"/>
      <c r="D389" s="33" t="str">
        <f>IF(D369=D370+D371,"","грешка")</f>
        <v/>
      </c>
    </row>
    <row r="390" spans="2:4" ht="15.75" x14ac:dyDescent="0.25">
      <c r="B390" s="214" t="s">
        <v>1209</v>
      </c>
      <c r="C390" s="383"/>
      <c r="D390" s="33" t="str">
        <f>IF(D372&lt;D373+D374+D375+D376+D377+D378+D379,"грешка","")</f>
        <v/>
      </c>
    </row>
  </sheetData>
  <mergeCells count="12">
    <mergeCell ref="B361:H362"/>
    <mergeCell ref="B364:B365"/>
    <mergeCell ref="C364:C365"/>
    <mergeCell ref="D364:D365"/>
    <mergeCell ref="B4:K4"/>
    <mergeCell ref="B7:B8"/>
    <mergeCell ref="C7:C8"/>
    <mergeCell ref="D7:E7"/>
    <mergeCell ref="B332:J333"/>
    <mergeCell ref="B336:B337"/>
    <mergeCell ref="C336:C337"/>
    <mergeCell ref="D336:E336"/>
  </mergeCells>
  <dataValidations count="1">
    <dataValidation type="whole" operator="greaterThanOrEqual" allowBlank="1" showInputMessage="1" showErrorMessage="1" error="Непозволена стойност или неправилно използване на клавиша &quot;space&quot;!" sqref="D367:D382 D353:E353 D339:E347 D348:D352 D10:E266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9"/>
  <sheetViews>
    <sheetView workbookViewId="0">
      <selection activeCell="L19" sqref="L19"/>
    </sheetView>
  </sheetViews>
  <sheetFormatPr defaultRowHeight="15" x14ac:dyDescent="0.2"/>
  <cols>
    <col min="1" max="1" width="6.140625" style="479" customWidth="1"/>
    <col min="2" max="2" width="53.42578125" style="479" customWidth="1"/>
    <col min="3" max="4" width="9.140625" style="479"/>
    <col min="5" max="5" width="11.85546875" style="479" customWidth="1"/>
    <col min="6" max="6" width="11.28515625" style="479" customWidth="1"/>
    <col min="7" max="7" width="16" style="479" customWidth="1"/>
    <col min="8" max="8" width="12.5703125" style="479" customWidth="1"/>
    <col min="9" max="9" width="12.42578125" style="479" customWidth="1"/>
    <col min="10" max="10" width="9.140625" style="479"/>
    <col min="11" max="11" width="9.28515625" style="479" customWidth="1"/>
    <col min="12" max="16384" width="9.140625" style="479"/>
  </cols>
  <sheetData>
    <row r="2" spans="1:13" ht="15.75" x14ac:dyDescent="0.2">
      <c r="B2" s="823" t="s">
        <v>1227</v>
      </c>
      <c r="C2" s="861"/>
      <c r="D2" s="861"/>
      <c r="E2" s="861"/>
      <c r="F2" s="861"/>
      <c r="G2" s="861"/>
      <c r="H2" s="861"/>
      <c r="I2" s="362"/>
      <c r="J2" s="362"/>
      <c r="K2" s="362"/>
      <c r="L2" s="362"/>
    </row>
    <row r="4" spans="1:13" ht="15.75" x14ac:dyDescent="0.25">
      <c r="A4" s="480"/>
      <c r="B4" s="216"/>
      <c r="C4" s="480"/>
      <c r="D4" s="480"/>
      <c r="E4" s="480"/>
      <c r="F4" s="480"/>
      <c r="G4" s="480"/>
      <c r="H4" s="480"/>
      <c r="I4" s="480"/>
      <c r="J4" s="480"/>
      <c r="K4" s="19" t="s">
        <v>2</v>
      </c>
      <c r="L4" s="480"/>
      <c r="M4" s="480"/>
    </row>
    <row r="5" spans="1:13" ht="15.75" thickBot="1" x14ac:dyDescent="0.25">
      <c r="A5" s="385"/>
      <c r="B5" s="480"/>
      <c r="C5" s="480"/>
      <c r="D5" s="480"/>
      <c r="E5" s="480"/>
      <c r="F5" s="480"/>
      <c r="G5" s="480"/>
      <c r="H5" s="480"/>
      <c r="I5" s="481" t="s">
        <v>332</v>
      </c>
      <c r="J5" s="480"/>
      <c r="K5" s="480"/>
      <c r="L5" s="480"/>
      <c r="M5" s="480"/>
    </row>
    <row r="6" spans="1:13" ht="15.75" thickBot="1" x14ac:dyDescent="0.25">
      <c r="A6" s="385"/>
      <c r="B6" s="862" t="s">
        <v>1228</v>
      </c>
      <c r="C6" s="862" t="s">
        <v>1229</v>
      </c>
      <c r="D6" s="864" t="s">
        <v>1230</v>
      </c>
      <c r="E6" s="866" t="s">
        <v>1231</v>
      </c>
      <c r="F6" s="867"/>
      <c r="G6" s="867"/>
      <c r="H6" s="866" t="s">
        <v>1232</v>
      </c>
      <c r="I6" s="868"/>
      <c r="J6" s="480"/>
      <c r="K6" s="859" t="s">
        <v>1233</v>
      </c>
      <c r="L6" s="859" t="s">
        <v>1234</v>
      </c>
      <c r="M6" s="480"/>
    </row>
    <row r="7" spans="1:13" ht="15.75" thickBot="1" x14ac:dyDescent="0.25">
      <c r="A7" s="385"/>
      <c r="B7" s="863"/>
      <c r="C7" s="863"/>
      <c r="D7" s="865"/>
      <c r="E7" s="482" t="s">
        <v>1235</v>
      </c>
      <c r="F7" s="482" t="s">
        <v>1236</v>
      </c>
      <c r="G7" s="482" t="s">
        <v>1237</v>
      </c>
      <c r="H7" s="482" t="s">
        <v>24</v>
      </c>
      <c r="I7" s="483" t="s">
        <v>25</v>
      </c>
      <c r="J7" s="480"/>
      <c r="K7" s="859"/>
      <c r="L7" s="859"/>
      <c r="M7" s="480"/>
    </row>
    <row r="8" spans="1:13" ht="15.75" thickBot="1" x14ac:dyDescent="0.25">
      <c r="A8" s="480"/>
      <c r="B8" s="484" t="s">
        <v>26</v>
      </c>
      <c r="C8" s="485" t="s">
        <v>27</v>
      </c>
      <c r="D8" s="485">
        <v>1</v>
      </c>
      <c r="E8" s="485">
        <v>2</v>
      </c>
      <c r="F8" s="485">
        <v>3</v>
      </c>
      <c r="G8" s="486">
        <v>4</v>
      </c>
      <c r="H8" s="486">
        <v>5</v>
      </c>
      <c r="I8" s="486">
        <v>6</v>
      </c>
      <c r="J8" s="480"/>
      <c r="K8" s="480"/>
      <c r="L8" s="480"/>
      <c r="M8" s="480"/>
    </row>
    <row r="9" spans="1:13" x14ac:dyDescent="0.2">
      <c r="A9" s="480"/>
      <c r="B9" s="487" t="s">
        <v>1238</v>
      </c>
      <c r="C9" s="488" t="s">
        <v>247</v>
      </c>
      <c r="D9" s="489"/>
      <c r="E9" s="490"/>
      <c r="F9" s="490"/>
      <c r="G9" s="490"/>
      <c r="H9" s="490"/>
      <c r="I9" s="491"/>
      <c r="J9" s="480"/>
      <c r="K9" s="39" t="str">
        <f>IF(D9=E9+F9+G9,"","грешка")</f>
        <v/>
      </c>
      <c r="L9" s="39" t="str">
        <f>IF(D9=H9+I9,"","грешка")</f>
        <v/>
      </c>
      <c r="M9" s="480"/>
    </row>
    <row r="10" spans="1:13" ht="18" x14ac:dyDescent="0.2">
      <c r="A10" s="480"/>
      <c r="B10" s="100" t="s">
        <v>1239</v>
      </c>
      <c r="C10" s="492" t="s">
        <v>248</v>
      </c>
      <c r="D10" s="493"/>
      <c r="E10" s="494"/>
      <c r="F10" s="494"/>
      <c r="G10" s="494"/>
      <c r="H10" s="494"/>
      <c r="I10" s="495"/>
      <c r="J10" s="480"/>
      <c r="K10" s="39" t="str">
        <f t="shared" ref="K10:K73" si="0">IF(D10=E10+F10+G10,"","грешка")</f>
        <v/>
      </c>
      <c r="L10" s="39" t="str">
        <f t="shared" ref="L10:L73" si="1">IF(D10=H10+I10,"","грешка")</f>
        <v/>
      </c>
      <c r="M10" s="480"/>
    </row>
    <row r="11" spans="1:13" x14ac:dyDescent="0.2">
      <c r="A11" s="480"/>
      <c r="B11" s="496" t="s">
        <v>1240</v>
      </c>
      <c r="C11" s="492" t="s">
        <v>249</v>
      </c>
      <c r="D11" s="493"/>
      <c r="E11" s="494"/>
      <c r="F11" s="494"/>
      <c r="G11" s="494"/>
      <c r="H11" s="494"/>
      <c r="I11" s="495"/>
      <c r="J11" s="480"/>
      <c r="K11" s="39" t="str">
        <f t="shared" si="0"/>
        <v/>
      </c>
      <c r="L11" s="39" t="str">
        <f t="shared" si="1"/>
        <v/>
      </c>
      <c r="M11" s="480"/>
    </row>
    <row r="12" spans="1:13" x14ac:dyDescent="0.2">
      <c r="A12" s="480"/>
      <c r="B12" s="496" t="s">
        <v>1241</v>
      </c>
      <c r="C12" s="492" t="s">
        <v>250</v>
      </c>
      <c r="D12" s="493"/>
      <c r="E12" s="494"/>
      <c r="F12" s="494"/>
      <c r="G12" s="494"/>
      <c r="H12" s="494"/>
      <c r="I12" s="495"/>
      <c r="J12" s="480"/>
      <c r="K12" s="39" t="str">
        <f t="shared" si="0"/>
        <v/>
      </c>
      <c r="L12" s="39" t="str">
        <f t="shared" si="1"/>
        <v/>
      </c>
      <c r="M12" s="480"/>
    </row>
    <row r="13" spans="1:13" ht="30" x14ac:dyDescent="0.2">
      <c r="A13" s="480"/>
      <c r="B13" s="496" t="s">
        <v>1242</v>
      </c>
      <c r="C13" s="492" t="s">
        <v>251</v>
      </c>
      <c r="D13" s="493"/>
      <c r="E13" s="494"/>
      <c r="F13" s="494"/>
      <c r="G13" s="494"/>
      <c r="H13" s="494"/>
      <c r="I13" s="495"/>
      <c r="J13" s="480"/>
      <c r="K13" s="39" t="str">
        <f t="shared" si="0"/>
        <v/>
      </c>
      <c r="L13" s="39" t="str">
        <f t="shared" si="1"/>
        <v/>
      </c>
      <c r="M13" s="480"/>
    </row>
    <row r="14" spans="1:13" ht="30" x14ac:dyDescent="0.2">
      <c r="A14" s="480"/>
      <c r="B14" s="496" t="s">
        <v>1243</v>
      </c>
      <c r="C14" s="492" t="s">
        <v>252</v>
      </c>
      <c r="D14" s="493"/>
      <c r="E14" s="494"/>
      <c r="F14" s="494"/>
      <c r="G14" s="494"/>
      <c r="H14" s="494"/>
      <c r="I14" s="495"/>
      <c r="J14" s="480"/>
      <c r="K14" s="39" t="str">
        <f t="shared" si="0"/>
        <v/>
      </c>
      <c r="L14" s="39" t="str">
        <f t="shared" si="1"/>
        <v/>
      </c>
      <c r="M14" s="480"/>
    </row>
    <row r="15" spans="1:13" ht="30" x14ac:dyDescent="0.2">
      <c r="A15" s="480"/>
      <c r="B15" s="496" t="s">
        <v>1244</v>
      </c>
      <c r="C15" s="492" t="s">
        <v>253</v>
      </c>
      <c r="D15" s="493"/>
      <c r="E15" s="494"/>
      <c r="F15" s="494"/>
      <c r="G15" s="494"/>
      <c r="H15" s="494"/>
      <c r="I15" s="495"/>
      <c r="J15" s="480"/>
      <c r="K15" s="39" t="str">
        <f t="shared" si="0"/>
        <v/>
      </c>
      <c r="L15" s="39" t="str">
        <f t="shared" si="1"/>
        <v/>
      </c>
      <c r="M15" s="480"/>
    </row>
    <row r="16" spans="1:13" x14ac:dyDescent="0.2">
      <c r="A16" s="480"/>
      <c r="B16" s="496" t="s">
        <v>1245</v>
      </c>
      <c r="C16" s="492" t="s">
        <v>254</v>
      </c>
      <c r="D16" s="493"/>
      <c r="E16" s="494"/>
      <c r="F16" s="494"/>
      <c r="G16" s="494"/>
      <c r="H16" s="494"/>
      <c r="I16" s="495"/>
      <c r="J16" s="480"/>
      <c r="K16" s="39" t="str">
        <f t="shared" si="0"/>
        <v/>
      </c>
      <c r="L16" s="39" t="str">
        <f t="shared" si="1"/>
        <v/>
      </c>
      <c r="M16" s="480"/>
    </row>
    <row r="17" spans="1:13" x14ac:dyDescent="0.2">
      <c r="A17" s="480"/>
      <c r="B17" s="496" t="s">
        <v>1246</v>
      </c>
      <c r="C17" s="492" t="s">
        <v>255</v>
      </c>
      <c r="D17" s="493"/>
      <c r="E17" s="494"/>
      <c r="F17" s="494"/>
      <c r="G17" s="494"/>
      <c r="H17" s="494"/>
      <c r="I17" s="495"/>
      <c r="J17" s="480"/>
      <c r="K17" s="39" t="str">
        <f t="shared" si="0"/>
        <v/>
      </c>
      <c r="L17" s="39" t="str">
        <f t="shared" si="1"/>
        <v/>
      </c>
      <c r="M17" s="480"/>
    </row>
    <row r="18" spans="1:13" x14ac:dyDescent="0.2">
      <c r="A18" s="480"/>
      <c r="B18" s="496" t="s">
        <v>1247</v>
      </c>
      <c r="C18" s="492" t="s">
        <v>256</v>
      </c>
      <c r="D18" s="493"/>
      <c r="E18" s="494"/>
      <c r="F18" s="494"/>
      <c r="G18" s="494"/>
      <c r="H18" s="494"/>
      <c r="I18" s="495"/>
      <c r="J18" s="480"/>
      <c r="K18" s="39" t="str">
        <f t="shared" si="0"/>
        <v/>
      </c>
      <c r="L18" s="39" t="str">
        <f t="shared" si="1"/>
        <v/>
      </c>
      <c r="M18" s="480"/>
    </row>
    <row r="19" spans="1:13" x14ac:dyDescent="0.2">
      <c r="A19" s="480"/>
      <c r="B19" s="496" t="s">
        <v>1248</v>
      </c>
      <c r="C19" s="492" t="s">
        <v>257</v>
      </c>
      <c r="D19" s="493"/>
      <c r="E19" s="494"/>
      <c r="F19" s="494"/>
      <c r="G19" s="494"/>
      <c r="H19" s="494"/>
      <c r="I19" s="495"/>
      <c r="J19" s="480"/>
      <c r="K19" s="39" t="str">
        <f t="shared" si="0"/>
        <v/>
      </c>
      <c r="L19" s="39" t="str">
        <f t="shared" si="1"/>
        <v/>
      </c>
      <c r="M19" s="480"/>
    </row>
    <row r="20" spans="1:13" x14ac:dyDescent="0.2">
      <c r="A20" s="480"/>
      <c r="B20" s="496" t="s">
        <v>1249</v>
      </c>
      <c r="C20" s="492" t="s">
        <v>258</v>
      </c>
      <c r="D20" s="493"/>
      <c r="E20" s="494"/>
      <c r="F20" s="494"/>
      <c r="G20" s="494"/>
      <c r="H20" s="494"/>
      <c r="I20" s="495"/>
      <c r="J20" s="480"/>
      <c r="K20" s="39" t="str">
        <f t="shared" si="0"/>
        <v/>
      </c>
      <c r="L20" s="39" t="str">
        <f t="shared" si="1"/>
        <v/>
      </c>
      <c r="M20" s="480"/>
    </row>
    <row r="21" spans="1:13" x14ac:dyDescent="0.2">
      <c r="A21" s="480"/>
      <c r="B21" s="496" t="s">
        <v>1250</v>
      </c>
      <c r="C21" s="492" t="s">
        <v>259</v>
      </c>
      <c r="D21" s="493"/>
      <c r="E21" s="494"/>
      <c r="F21" s="494"/>
      <c r="G21" s="494"/>
      <c r="H21" s="494"/>
      <c r="I21" s="495"/>
      <c r="J21" s="480"/>
      <c r="K21" s="39" t="str">
        <f t="shared" si="0"/>
        <v/>
      </c>
      <c r="L21" s="39" t="str">
        <f t="shared" si="1"/>
        <v/>
      </c>
      <c r="M21" s="480"/>
    </row>
    <row r="22" spans="1:13" ht="30" x14ac:dyDescent="0.2">
      <c r="A22" s="480"/>
      <c r="B22" s="496" t="s">
        <v>1251</v>
      </c>
      <c r="C22" s="492" t="s">
        <v>260</v>
      </c>
      <c r="D22" s="493"/>
      <c r="E22" s="494"/>
      <c r="F22" s="494"/>
      <c r="G22" s="494"/>
      <c r="H22" s="494"/>
      <c r="I22" s="495"/>
      <c r="J22" s="480"/>
      <c r="K22" s="39" t="str">
        <f t="shared" si="0"/>
        <v/>
      </c>
      <c r="L22" s="39" t="str">
        <f t="shared" si="1"/>
        <v/>
      </c>
      <c r="M22" s="480"/>
    </row>
    <row r="23" spans="1:13" ht="29.25" customHeight="1" x14ac:dyDescent="0.2">
      <c r="A23" s="480"/>
      <c r="B23" s="496" t="s">
        <v>1252</v>
      </c>
      <c r="C23" s="492" t="s">
        <v>261</v>
      </c>
      <c r="D23" s="493"/>
      <c r="E23" s="494"/>
      <c r="F23" s="494"/>
      <c r="G23" s="494"/>
      <c r="H23" s="494"/>
      <c r="I23" s="495"/>
      <c r="J23" s="480"/>
      <c r="K23" s="39" t="str">
        <f t="shared" si="0"/>
        <v/>
      </c>
      <c r="L23" s="39" t="str">
        <f t="shared" si="1"/>
        <v/>
      </c>
      <c r="M23" s="480"/>
    </row>
    <row r="24" spans="1:13" x14ac:dyDescent="0.2">
      <c r="A24" s="480"/>
      <c r="B24" s="496" t="s">
        <v>1253</v>
      </c>
      <c r="C24" s="492" t="s">
        <v>262</v>
      </c>
      <c r="D24" s="493"/>
      <c r="E24" s="494"/>
      <c r="F24" s="494"/>
      <c r="G24" s="494"/>
      <c r="H24" s="494"/>
      <c r="I24" s="495"/>
      <c r="J24" s="480"/>
      <c r="K24" s="39" t="str">
        <f t="shared" si="0"/>
        <v/>
      </c>
      <c r="L24" s="39" t="str">
        <f t="shared" si="1"/>
        <v/>
      </c>
      <c r="M24" s="480"/>
    </row>
    <row r="25" spans="1:13" ht="30" x14ac:dyDescent="0.2">
      <c r="A25" s="480"/>
      <c r="B25" s="496" t="s">
        <v>1254</v>
      </c>
      <c r="C25" s="492" t="s">
        <v>263</v>
      </c>
      <c r="D25" s="493"/>
      <c r="E25" s="494"/>
      <c r="F25" s="494"/>
      <c r="G25" s="494"/>
      <c r="H25" s="494"/>
      <c r="I25" s="495"/>
      <c r="J25" s="480"/>
      <c r="K25" s="39" t="str">
        <f t="shared" si="0"/>
        <v/>
      </c>
      <c r="L25" s="39" t="str">
        <f t="shared" si="1"/>
        <v/>
      </c>
      <c r="M25" s="480"/>
    </row>
    <row r="26" spans="1:13" x14ac:dyDescent="0.2">
      <c r="A26" s="480"/>
      <c r="B26" s="496" t="s">
        <v>1255</v>
      </c>
      <c r="C26" s="492" t="s">
        <v>265</v>
      </c>
      <c r="D26" s="493"/>
      <c r="E26" s="494"/>
      <c r="F26" s="494"/>
      <c r="G26" s="494"/>
      <c r="H26" s="494"/>
      <c r="I26" s="495"/>
      <c r="J26" s="480"/>
      <c r="K26" s="39" t="str">
        <f t="shared" si="0"/>
        <v/>
      </c>
      <c r="L26" s="39" t="str">
        <f t="shared" si="1"/>
        <v/>
      </c>
      <c r="M26" s="480"/>
    </row>
    <row r="27" spans="1:13" ht="30" x14ac:dyDescent="0.2">
      <c r="A27" s="480"/>
      <c r="B27" s="496" t="s">
        <v>1256</v>
      </c>
      <c r="C27" s="492" t="s">
        <v>266</v>
      </c>
      <c r="D27" s="493"/>
      <c r="E27" s="494"/>
      <c r="F27" s="494"/>
      <c r="G27" s="494"/>
      <c r="H27" s="494"/>
      <c r="I27" s="495"/>
      <c r="J27" s="480"/>
      <c r="K27" s="39" t="str">
        <f t="shared" si="0"/>
        <v/>
      </c>
      <c r="L27" s="39" t="str">
        <f t="shared" si="1"/>
        <v/>
      </c>
      <c r="M27" s="480"/>
    </row>
    <row r="28" spans="1:13" ht="18" x14ac:dyDescent="0.2">
      <c r="A28" s="480"/>
      <c r="B28" s="496" t="s">
        <v>1257</v>
      </c>
      <c r="C28" s="492" t="s">
        <v>267</v>
      </c>
      <c r="D28" s="493"/>
      <c r="E28" s="494"/>
      <c r="F28" s="494"/>
      <c r="G28" s="494"/>
      <c r="H28" s="497"/>
      <c r="I28" s="495"/>
      <c r="J28" s="480"/>
      <c r="K28" s="39" t="str">
        <f t="shared" si="0"/>
        <v/>
      </c>
      <c r="L28" s="39" t="str">
        <f t="shared" si="1"/>
        <v/>
      </c>
      <c r="M28" s="480"/>
    </row>
    <row r="29" spans="1:13" x14ac:dyDescent="0.2">
      <c r="A29" s="480"/>
      <c r="B29" s="496" t="s">
        <v>1258</v>
      </c>
      <c r="C29" s="492" t="s">
        <v>268</v>
      </c>
      <c r="D29" s="493"/>
      <c r="E29" s="494"/>
      <c r="F29" s="494"/>
      <c r="G29" s="494"/>
      <c r="H29" s="497"/>
      <c r="I29" s="495"/>
      <c r="J29" s="480"/>
      <c r="K29" s="39" t="str">
        <f t="shared" si="0"/>
        <v/>
      </c>
      <c r="L29" s="39" t="str">
        <f t="shared" si="1"/>
        <v/>
      </c>
      <c r="M29" s="480"/>
    </row>
    <row r="30" spans="1:13" x14ac:dyDescent="0.2">
      <c r="A30" s="480"/>
      <c r="B30" s="496" t="s">
        <v>1259</v>
      </c>
      <c r="C30" s="492" t="s">
        <v>269</v>
      </c>
      <c r="D30" s="493"/>
      <c r="E30" s="494"/>
      <c r="F30" s="494"/>
      <c r="G30" s="494"/>
      <c r="H30" s="497"/>
      <c r="I30" s="495"/>
      <c r="J30" s="480"/>
      <c r="K30" s="39" t="str">
        <f t="shared" si="0"/>
        <v/>
      </c>
      <c r="L30" s="39" t="str">
        <f t="shared" si="1"/>
        <v/>
      </c>
      <c r="M30" s="480"/>
    </row>
    <row r="31" spans="1:13" x14ac:dyDescent="0.2">
      <c r="A31" s="480"/>
      <c r="B31" s="496" t="s">
        <v>1260</v>
      </c>
      <c r="C31" s="492" t="s">
        <v>271</v>
      </c>
      <c r="D31" s="493"/>
      <c r="E31" s="494"/>
      <c r="F31" s="494"/>
      <c r="G31" s="494"/>
      <c r="H31" s="498"/>
      <c r="I31" s="495"/>
      <c r="J31" s="480"/>
      <c r="K31" s="39" t="str">
        <f t="shared" si="0"/>
        <v/>
      </c>
      <c r="L31" s="39" t="str">
        <f t="shared" si="1"/>
        <v/>
      </c>
      <c r="M31" s="480"/>
    </row>
    <row r="32" spans="1:13" x14ac:dyDescent="0.2">
      <c r="A32" s="480"/>
      <c r="B32" s="496" t="s">
        <v>1261</v>
      </c>
      <c r="C32" s="492" t="s">
        <v>272</v>
      </c>
      <c r="D32" s="493"/>
      <c r="E32" s="494"/>
      <c r="F32" s="494"/>
      <c r="G32" s="494"/>
      <c r="H32" s="494"/>
      <c r="I32" s="495"/>
      <c r="J32" s="480"/>
      <c r="K32" s="39" t="str">
        <f t="shared" si="0"/>
        <v/>
      </c>
      <c r="L32" s="39" t="str">
        <f t="shared" si="1"/>
        <v/>
      </c>
      <c r="M32" s="480"/>
    </row>
    <row r="33" spans="1:13" x14ac:dyDescent="0.2">
      <c r="A33" s="480"/>
      <c r="B33" s="496" t="s">
        <v>1262</v>
      </c>
      <c r="C33" s="492" t="s">
        <v>273</v>
      </c>
      <c r="D33" s="493"/>
      <c r="E33" s="494"/>
      <c r="F33" s="494"/>
      <c r="G33" s="494"/>
      <c r="H33" s="494"/>
      <c r="I33" s="495"/>
      <c r="J33" s="480"/>
      <c r="K33" s="39" t="str">
        <f t="shared" si="0"/>
        <v/>
      </c>
      <c r="L33" s="39" t="str">
        <f t="shared" si="1"/>
        <v/>
      </c>
      <c r="M33" s="480"/>
    </row>
    <row r="34" spans="1:13" x14ac:dyDescent="0.2">
      <c r="A34" s="480"/>
      <c r="B34" s="499" t="s">
        <v>1263</v>
      </c>
      <c r="C34" s="492" t="s">
        <v>274</v>
      </c>
      <c r="D34" s="493"/>
      <c r="E34" s="494"/>
      <c r="F34" s="494"/>
      <c r="G34" s="494"/>
      <c r="H34" s="494"/>
      <c r="I34" s="495"/>
      <c r="J34" s="480"/>
      <c r="K34" s="39" t="str">
        <f t="shared" si="0"/>
        <v/>
      </c>
      <c r="L34" s="39" t="str">
        <f t="shared" si="1"/>
        <v/>
      </c>
      <c r="M34" s="480"/>
    </row>
    <row r="35" spans="1:13" ht="18" x14ac:dyDescent="0.2">
      <c r="A35" s="480"/>
      <c r="B35" s="500" t="s">
        <v>1264</v>
      </c>
      <c r="C35" s="492" t="s">
        <v>275</v>
      </c>
      <c r="D35" s="493"/>
      <c r="E35" s="494"/>
      <c r="F35" s="494"/>
      <c r="G35" s="494"/>
      <c r="H35" s="494"/>
      <c r="I35" s="495"/>
      <c r="J35" s="480"/>
      <c r="K35" s="39" t="str">
        <f t="shared" si="0"/>
        <v/>
      </c>
      <c r="L35" s="39" t="str">
        <f t="shared" si="1"/>
        <v/>
      </c>
      <c r="M35" s="480"/>
    </row>
    <row r="36" spans="1:13" x14ac:dyDescent="0.2">
      <c r="A36" s="480"/>
      <c r="B36" s="496" t="s">
        <v>1265</v>
      </c>
      <c r="C36" s="492" t="s">
        <v>276</v>
      </c>
      <c r="D36" s="493"/>
      <c r="E36" s="494"/>
      <c r="F36" s="494"/>
      <c r="G36" s="494"/>
      <c r="H36" s="494"/>
      <c r="I36" s="495"/>
      <c r="J36" s="480"/>
      <c r="K36" s="39" t="str">
        <f t="shared" si="0"/>
        <v/>
      </c>
      <c r="L36" s="39" t="str">
        <f t="shared" si="1"/>
        <v/>
      </c>
      <c r="M36" s="480"/>
    </row>
    <row r="37" spans="1:13" ht="47.25" x14ac:dyDescent="0.25">
      <c r="A37" s="480"/>
      <c r="B37" s="501" t="s">
        <v>1266</v>
      </c>
      <c r="C37" s="492" t="s">
        <v>277</v>
      </c>
      <c r="D37" s="493"/>
      <c r="E37" s="494"/>
      <c r="F37" s="494"/>
      <c r="G37" s="494"/>
      <c r="H37" s="494"/>
      <c r="I37" s="495"/>
      <c r="J37" s="480"/>
      <c r="K37" s="39" t="str">
        <f t="shared" si="0"/>
        <v/>
      </c>
      <c r="L37" s="39" t="str">
        <f t="shared" si="1"/>
        <v/>
      </c>
      <c r="M37" s="480"/>
    </row>
    <row r="38" spans="1:13" x14ac:dyDescent="0.2">
      <c r="A38" s="480"/>
      <c r="B38" s="499" t="s">
        <v>1267</v>
      </c>
      <c r="C38" s="492" t="s">
        <v>278</v>
      </c>
      <c r="D38" s="493"/>
      <c r="E38" s="494"/>
      <c r="F38" s="494"/>
      <c r="G38" s="494"/>
      <c r="H38" s="494"/>
      <c r="I38" s="495"/>
      <c r="J38" s="480"/>
      <c r="K38" s="39" t="str">
        <f t="shared" si="0"/>
        <v/>
      </c>
      <c r="L38" s="39" t="str">
        <f t="shared" si="1"/>
        <v/>
      </c>
      <c r="M38" s="480"/>
    </row>
    <row r="39" spans="1:13" x14ac:dyDescent="0.2">
      <c r="A39" s="480"/>
      <c r="B39" s="502" t="s">
        <v>1268</v>
      </c>
      <c r="C39" s="492" t="s">
        <v>279</v>
      </c>
      <c r="D39" s="493"/>
      <c r="E39" s="494"/>
      <c r="F39" s="494"/>
      <c r="G39" s="494"/>
      <c r="H39" s="494"/>
      <c r="I39" s="495"/>
      <c r="J39" s="480"/>
      <c r="K39" s="39" t="str">
        <f t="shared" si="0"/>
        <v/>
      </c>
      <c r="L39" s="39" t="str">
        <f t="shared" si="1"/>
        <v/>
      </c>
      <c r="M39" s="480"/>
    </row>
    <row r="40" spans="1:13" ht="33" x14ac:dyDescent="0.2">
      <c r="A40" s="480"/>
      <c r="B40" s="502" t="s">
        <v>1269</v>
      </c>
      <c r="C40" s="492" t="s">
        <v>314</v>
      </c>
      <c r="D40" s="493"/>
      <c r="E40" s="494"/>
      <c r="F40" s="494"/>
      <c r="G40" s="494"/>
      <c r="H40" s="494"/>
      <c r="I40" s="495"/>
      <c r="J40" s="480"/>
      <c r="K40" s="39" t="str">
        <f t="shared" si="0"/>
        <v/>
      </c>
      <c r="L40" s="39" t="str">
        <f t="shared" si="1"/>
        <v/>
      </c>
      <c r="M40" s="480"/>
    </row>
    <row r="41" spans="1:13" x14ac:dyDescent="0.2">
      <c r="A41" s="480"/>
      <c r="B41" s="502" t="s">
        <v>1270</v>
      </c>
      <c r="C41" s="492" t="s">
        <v>316</v>
      </c>
      <c r="D41" s="493"/>
      <c r="E41" s="494"/>
      <c r="F41" s="494"/>
      <c r="G41" s="494"/>
      <c r="H41" s="494"/>
      <c r="I41" s="495"/>
      <c r="J41" s="480"/>
      <c r="K41" s="39" t="str">
        <f t="shared" si="0"/>
        <v/>
      </c>
      <c r="L41" s="39" t="str">
        <f t="shared" si="1"/>
        <v/>
      </c>
      <c r="M41" s="480"/>
    </row>
    <row r="42" spans="1:13" x14ac:dyDescent="0.2">
      <c r="A42" s="480"/>
      <c r="B42" s="502" t="s">
        <v>1271</v>
      </c>
      <c r="C42" s="492" t="s">
        <v>318</v>
      </c>
      <c r="D42" s="493"/>
      <c r="E42" s="494"/>
      <c r="F42" s="494"/>
      <c r="G42" s="494"/>
      <c r="H42" s="494"/>
      <c r="I42" s="495"/>
      <c r="J42" s="480"/>
      <c r="K42" s="39" t="str">
        <f t="shared" si="0"/>
        <v/>
      </c>
      <c r="L42" s="39" t="str">
        <f t="shared" si="1"/>
        <v/>
      </c>
      <c r="M42" s="480"/>
    </row>
    <row r="43" spans="1:13" x14ac:dyDescent="0.2">
      <c r="A43" s="480"/>
      <c r="B43" s="502" t="s">
        <v>1272</v>
      </c>
      <c r="C43" s="492" t="s">
        <v>541</v>
      </c>
      <c r="D43" s="493"/>
      <c r="E43" s="494"/>
      <c r="F43" s="494"/>
      <c r="G43" s="494"/>
      <c r="H43" s="494"/>
      <c r="I43" s="495"/>
      <c r="J43" s="480"/>
      <c r="K43" s="39" t="str">
        <f t="shared" si="0"/>
        <v/>
      </c>
      <c r="L43" s="39" t="str">
        <f t="shared" si="1"/>
        <v/>
      </c>
      <c r="M43" s="480"/>
    </row>
    <row r="44" spans="1:13" x14ac:dyDescent="0.2">
      <c r="A44" s="480"/>
      <c r="B44" s="502" t="s">
        <v>1273</v>
      </c>
      <c r="C44" s="492" t="s">
        <v>543</v>
      </c>
      <c r="D44" s="493"/>
      <c r="E44" s="494"/>
      <c r="F44" s="494"/>
      <c r="G44" s="494"/>
      <c r="H44" s="494"/>
      <c r="I44" s="495"/>
      <c r="J44" s="480"/>
      <c r="K44" s="39" t="str">
        <f t="shared" si="0"/>
        <v/>
      </c>
      <c r="L44" s="39" t="str">
        <f t="shared" si="1"/>
        <v/>
      </c>
      <c r="M44" s="480"/>
    </row>
    <row r="45" spans="1:13" x14ac:dyDescent="0.2">
      <c r="A45" s="480"/>
      <c r="B45" s="502" t="s">
        <v>1274</v>
      </c>
      <c r="C45" s="492" t="s">
        <v>545</v>
      </c>
      <c r="D45" s="493"/>
      <c r="E45" s="494"/>
      <c r="F45" s="494"/>
      <c r="G45" s="494"/>
      <c r="H45" s="494"/>
      <c r="I45" s="495"/>
      <c r="J45" s="480"/>
      <c r="K45" s="39" t="str">
        <f t="shared" si="0"/>
        <v/>
      </c>
      <c r="L45" s="39" t="str">
        <f t="shared" si="1"/>
        <v/>
      </c>
      <c r="M45" s="480"/>
    </row>
    <row r="46" spans="1:13" x14ac:dyDescent="0.2">
      <c r="A46" s="480"/>
      <c r="B46" s="502" t="s">
        <v>1275</v>
      </c>
      <c r="C46" s="492" t="s">
        <v>547</v>
      </c>
      <c r="D46" s="493"/>
      <c r="E46" s="494"/>
      <c r="F46" s="494"/>
      <c r="G46" s="494"/>
      <c r="H46" s="494"/>
      <c r="I46" s="495"/>
      <c r="J46" s="480"/>
      <c r="K46" s="39" t="str">
        <f t="shared" si="0"/>
        <v/>
      </c>
      <c r="L46" s="39" t="str">
        <f t="shared" si="1"/>
        <v/>
      </c>
      <c r="M46" s="480"/>
    </row>
    <row r="47" spans="1:13" x14ac:dyDescent="0.2">
      <c r="A47" s="480"/>
      <c r="B47" s="502" t="s">
        <v>1276</v>
      </c>
      <c r="C47" s="492" t="s">
        <v>549</v>
      </c>
      <c r="D47" s="493"/>
      <c r="E47" s="494"/>
      <c r="F47" s="494"/>
      <c r="G47" s="494"/>
      <c r="H47" s="494"/>
      <c r="I47" s="495"/>
      <c r="J47" s="480"/>
      <c r="K47" s="39" t="str">
        <f t="shared" si="0"/>
        <v/>
      </c>
      <c r="L47" s="39" t="str">
        <f t="shared" si="1"/>
        <v/>
      </c>
      <c r="M47" s="480"/>
    </row>
    <row r="48" spans="1:13" x14ac:dyDescent="0.2">
      <c r="A48" s="480"/>
      <c r="B48" s="502" t="s">
        <v>1277</v>
      </c>
      <c r="C48" s="492" t="s">
        <v>551</v>
      </c>
      <c r="D48" s="493"/>
      <c r="E48" s="494"/>
      <c r="F48" s="494"/>
      <c r="G48" s="494"/>
      <c r="H48" s="494"/>
      <c r="I48" s="495"/>
      <c r="J48" s="480"/>
      <c r="K48" s="39" t="str">
        <f t="shared" si="0"/>
        <v/>
      </c>
      <c r="L48" s="39" t="str">
        <f t="shared" si="1"/>
        <v/>
      </c>
      <c r="M48" s="480"/>
    </row>
    <row r="49" spans="1:13" x14ac:dyDescent="0.2">
      <c r="A49" s="480"/>
      <c r="B49" s="502" t="s">
        <v>1278</v>
      </c>
      <c r="C49" s="492" t="s">
        <v>553</v>
      </c>
      <c r="D49" s="493"/>
      <c r="E49" s="494"/>
      <c r="F49" s="494"/>
      <c r="G49" s="494"/>
      <c r="H49" s="494"/>
      <c r="I49" s="495"/>
      <c r="J49" s="480"/>
      <c r="K49" s="39" t="str">
        <f t="shared" si="0"/>
        <v/>
      </c>
      <c r="L49" s="39" t="str">
        <f t="shared" si="1"/>
        <v/>
      </c>
      <c r="M49" s="480"/>
    </row>
    <row r="50" spans="1:13" x14ac:dyDescent="0.2">
      <c r="A50" s="480"/>
      <c r="B50" s="502" t="s">
        <v>1279</v>
      </c>
      <c r="C50" s="492" t="s">
        <v>555</v>
      </c>
      <c r="D50" s="493"/>
      <c r="E50" s="494"/>
      <c r="F50" s="494"/>
      <c r="G50" s="494"/>
      <c r="H50" s="494"/>
      <c r="I50" s="495"/>
      <c r="J50" s="480"/>
      <c r="K50" s="39" t="str">
        <f t="shared" si="0"/>
        <v/>
      </c>
      <c r="L50" s="39" t="str">
        <f t="shared" si="1"/>
        <v/>
      </c>
      <c r="M50" s="480"/>
    </row>
    <row r="51" spans="1:13" x14ac:dyDescent="0.2">
      <c r="A51" s="480"/>
      <c r="B51" s="496" t="s">
        <v>1280</v>
      </c>
      <c r="C51" s="492" t="s">
        <v>557</v>
      </c>
      <c r="D51" s="493"/>
      <c r="E51" s="494"/>
      <c r="F51" s="494"/>
      <c r="G51" s="494"/>
      <c r="H51" s="494"/>
      <c r="I51" s="495"/>
      <c r="J51" s="480"/>
      <c r="K51" s="39" t="str">
        <f t="shared" si="0"/>
        <v/>
      </c>
      <c r="L51" s="39" t="str">
        <f t="shared" si="1"/>
        <v/>
      </c>
      <c r="M51" s="480"/>
    </row>
    <row r="52" spans="1:13" ht="30" x14ac:dyDescent="0.2">
      <c r="A52" s="480"/>
      <c r="B52" s="496" t="s">
        <v>1281</v>
      </c>
      <c r="C52" s="492" t="s">
        <v>559</v>
      </c>
      <c r="D52" s="493"/>
      <c r="E52" s="494"/>
      <c r="F52" s="494"/>
      <c r="G52" s="494"/>
      <c r="H52" s="494"/>
      <c r="I52" s="495"/>
      <c r="J52" s="480"/>
      <c r="K52" s="39" t="str">
        <f t="shared" si="0"/>
        <v/>
      </c>
      <c r="L52" s="39" t="str">
        <f t="shared" si="1"/>
        <v/>
      </c>
      <c r="M52" s="480"/>
    </row>
    <row r="53" spans="1:13" ht="18" x14ac:dyDescent="0.2">
      <c r="A53" s="480"/>
      <c r="B53" s="496" t="s">
        <v>1282</v>
      </c>
      <c r="C53" s="492" t="s">
        <v>561</v>
      </c>
      <c r="D53" s="493"/>
      <c r="E53" s="494"/>
      <c r="F53" s="494"/>
      <c r="G53" s="494"/>
      <c r="H53" s="494"/>
      <c r="I53" s="495"/>
      <c r="J53" s="480"/>
      <c r="K53" s="39" t="str">
        <f t="shared" si="0"/>
        <v/>
      </c>
      <c r="L53" s="39" t="str">
        <f t="shared" si="1"/>
        <v/>
      </c>
      <c r="M53" s="480"/>
    </row>
    <row r="54" spans="1:13" ht="18" x14ac:dyDescent="0.2">
      <c r="A54" s="480"/>
      <c r="B54" s="496" t="s">
        <v>1283</v>
      </c>
      <c r="C54" s="492" t="s">
        <v>563</v>
      </c>
      <c r="D54" s="493"/>
      <c r="E54" s="494"/>
      <c r="F54" s="494"/>
      <c r="G54" s="494"/>
      <c r="H54" s="494"/>
      <c r="I54" s="495"/>
      <c r="J54" s="480"/>
      <c r="K54" s="39" t="str">
        <f t="shared" si="0"/>
        <v/>
      </c>
      <c r="L54" s="39" t="str">
        <f t="shared" si="1"/>
        <v/>
      </c>
      <c r="M54" s="480"/>
    </row>
    <row r="55" spans="1:13" ht="18" x14ac:dyDescent="0.2">
      <c r="A55" s="480"/>
      <c r="B55" s="496" t="s">
        <v>1284</v>
      </c>
      <c r="C55" s="492" t="s">
        <v>565</v>
      </c>
      <c r="D55" s="493"/>
      <c r="E55" s="494"/>
      <c r="F55" s="494"/>
      <c r="G55" s="494"/>
      <c r="H55" s="494"/>
      <c r="I55" s="495"/>
      <c r="J55" s="480"/>
      <c r="K55" s="39" t="str">
        <f t="shared" si="0"/>
        <v/>
      </c>
      <c r="L55" s="39" t="str">
        <f t="shared" si="1"/>
        <v/>
      </c>
      <c r="M55" s="480"/>
    </row>
    <row r="56" spans="1:13" x14ac:dyDescent="0.2">
      <c r="A56" s="480"/>
      <c r="B56" s="503" t="s">
        <v>1285</v>
      </c>
      <c r="C56" s="492" t="s">
        <v>1286</v>
      </c>
      <c r="D56" s="493"/>
      <c r="E56" s="494"/>
      <c r="F56" s="494"/>
      <c r="G56" s="494"/>
      <c r="H56" s="494"/>
      <c r="I56" s="495"/>
      <c r="J56" s="480"/>
      <c r="K56" s="39" t="str">
        <f t="shared" si="0"/>
        <v/>
      </c>
      <c r="L56" s="39" t="str">
        <f t="shared" si="1"/>
        <v/>
      </c>
      <c r="M56" s="480"/>
    </row>
    <row r="57" spans="1:13" ht="18" x14ac:dyDescent="0.2">
      <c r="A57" s="480"/>
      <c r="B57" s="496" t="s">
        <v>1287</v>
      </c>
      <c r="C57" s="492" t="s">
        <v>1288</v>
      </c>
      <c r="D57" s="493"/>
      <c r="E57" s="494"/>
      <c r="F57" s="494"/>
      <c r="G57" s="494"/>
      <c r="H57" s="494"/>
      <c r="I57" s="495"/>
      <c r="J57" s="480"/>
      <c r="K57" s="39" t="str">
        <f t="shared" si="0"/>
        <v/>
      </c>
      <c r="L57" s="39" t="str">
        <f t="shared" si="1"/>
        <v/>
      </c>
      <c r="M57" s="480"/>
    </row>
    <row r="58" spans="1:13" ht="18" x14ac:dyDescent="0.2">
      <c r="A58" s="480"/>
      <c r="B58" s="496" t="s">
        <v>1289</v>
      </c>
      <c r="C58" s="492" t="s">
        <v>1290</v>
      </c>
      <c r="D58" s="493"/>
      <c r="E58" s="494"/>
      <c r="F58" s="494"/>
      <c r="G58" s="494"/>
      <c r="H58" s="494"/>
      <c r="I58" s="495"/>
      <c r="J58" s="480"/>
      <c r="K58" s="39" t="str">
        <f t="shared" si="0"/>
        <v/>
      </c>
      <c r="L58" s="39" t="str">
        <f t="shared" si="1"/>
        <v/>
      </c>
      <c r="M58" s="480"/>
    </row>
    <row r="59" spans="1:13" ht="30" x14ac:dyDescent="0.2">
      <c r="A59" s="480"/>
      <c r="B59" s="503" t="s">
        <v>1291</v>
      </c>
      <c r="C59" s="492" t="s">
        <v>1292</v>
      </c>
      <c r="D59" s="493"/>
      <c r="E59" s="494"/>
      <c r="F59" s="494"/>
      <c r="G59" s="494"/>
      <c r="H59" s="494"/>
      <c r="I59" s="495"/>
      <c r="J59" s="480"/>
      <c r="K59" s="39" t="str">
        <f t="shared" si="0"/>
        <v/>
      </c>
      <c r="L59" s="39" t="str">
        <f t="shared" si="1"/>
        <v/>
      </c>
      <c r="M59" s="480"/>
    </row>
    <row r="60" spans="1:13" ht="18" x14ac:dyDescent="0.2">
      <c r="A60" s="480"/>
      <c r="B60" s="496" t="s">
        <v>1293</v>
      </c>
      <c r="C60" s="492" t="s">
        <v>1294</v>
      </c>
      <c r="D60" s="493"/>
      <c r="E60" s="494"/>
      <c r="F60" s="494"/>
      <c r="G60" s="494"/>
      <c r="H60" s="494"/>
      <c r="I60" s="495"/>
      <c r="J60" s="480"/>
      <c r="K60" s="39" t="str">
        <f t="shared" si="0"/>
        <v/>
      </c>
      <c r="L60" s="39" t="str">
        <f t="shared" si="1"/>
        <v/>
      </c>
      <c r="M60" s="480"/>
    </row>
    <row r="61" spans="1:13" x14ac:dyDescent="0.2">
      <c r="A61" s="480"/>
      <c r="B61" s="496" t="s">
        <v>1295</v>
      </c>
      <c r="C61" s="492" t="s">
        <v>1296</v>
      </c>
      <c r="D61" s="493"/>
      <c r="E61" s="494"/>
      <c r="F61" s="494"/>
      <c r="G61" s="494"/>
      <c r="H61" s="494"/>
      <c r="I61" s="495"/>
      <c r="J61" s="480"/>
      <c r="K61" s="39" t="str">
        <f t="shared" si="0"/>
        <v/>
      </c>
      <c r="L61" s="39" t="str">
        <f t="shared" si="1"/>
        <v/>
      </c>
      <c r="M61" s="480"/>
    </row>
    <row r="62" spans="1:13" ht="18" x14ac:dyDescent="0.2">
      <c r="A62" s="480"/>
      <c r="B62" s="496" t="s">
        <v>1297</v>
      </c>
      <c r="C62" s="492" t="s">
        <v>1298</v>
      </c>
      <c r="D62" s="493"/>
      <c r="E62" s="494"/>
      <c r="F62" s="494"/>
      <c r="G62" s="494"/>
      <c r="H62" s="494"/>
      <c r="I62" s="495"/>
      <c r="J62" s="480"/>
      <c r="K62" s="39" t="str">
        <f t="shared" si="0"/>
        <v/>
      </c>
      <c r="L62" s="39" t="str">
        <f t="shared" si="1"/>
        <v/>
      </c>
      <c r="M62" s="480"/>
    </row>
    <row r="63" spans="1:13" x14ac:dyDescent="0.2">
      <c r="A63" s="480"/>
      <c r="B63" s="496" t="s">
        <v>1299</v>
      </c>
      <c r="C63" s="492" t="s">
        <v>1300</v>
      </c>
      <c r="D63" s="493"/>
      <c r="E63" s="494"/>
      <c r="F63" s="494"/>
      <c r="G63" s="494"/>
      <c r="H63" s="494"/>
      <c r="I63" s="495"/>
      <c r="J63" s="480"/>
      <c r="K63" s="39" t="str">
        <f t="shared" si="0"/>
        <v/>
      </c>
      <c r="L63" s="39" t="str">
        <f t="shared" si="1"/>
        <v/>
      </c>
      <c r="M63" s="480"/>
    </row>
    <row r="64" spans="1:13" ht="30" x14ac:dyDescent="0.2">
      <c r="A64" s="480"/>
      <c r="B64" s="496" t="s">
        <v>1301</v>
      </c>
      <c r="C64" s="492" t="s">
        <v>1302</v>
      </c>
      <c r="D64" s="493"/>
      <c r="E64" s="494"/>
      <c r="F64" s="494"/>
      <c r="G64" s="494"/>
      <c r="H64" s="494"/>
      <c r="I64" s="495"/>
      <c r="J64" s="480"/>
      <c r="K64" s="39" t="str">
        <f t="shared" si="0"/>
        <v/>
      </c>
      <c r="L64" s="39" t="str">
        <f t="shared" si="1"/>
        <v/>
      </c>
      <c r="M64" s="480"/>
    </row>
    <row r="65" spans="1:13" x14ac:dyDescent="0.2">
      <c r="A65" s="480"/>
      <c r="B65" s="496" t="s">
        <v>1303</v>
      </c>
      <c r="C65" s="492" t="s">
        <v>1304</v>
      </c>
      <c r="D65" s="493"/>
      <c r="E65" s="494"/>
      <c r="F65" s="494"/>
      <c r="G65" s="494"/>
      <c r="H65" s="494"/>
      <c r="I65" s="495"/>
      <c r="J65" s="480"/>
      <c r="K65" s="39" t="str">
        <f t="shared" si="0"/>
        <v/>
      </c>
      <c r="L65" s="39" t="str">
        <f t="shared" si="1"/>
        <v/>
      </c>
      <c r="M65" s="480"/>
    </row>
    <row r="66" spans="1:13" x14ac:dyDescent="0.2">
      <c r="A66" s="480"/>
      <c r="B66" s="496" t="s">
        <v>1305</v>
      </c>
      <c r="C66" s="492" t="s">
        <v>1306</v>
      </c>
      <c r="D66" s="493"/>
      <c r="E66" s="494"/>
      <c r="F66" s="494"/>
      <c r="G66" s="494"/>
      <c r="H66" s="494"/>
      <c r="I66" s="495"/>
      <c r="J66" s="480"/>
      <c r="K66" s="39" t="str">
        <f t="shared" si="0"/>
        <v/>
      </c>
      <c r="L66" s="39" t="str">
        <f t="shared" si="1"/>
        <v/>
      </c>
      <c r="M66" s="480"/>
    </row>
    <row r="67" spans="1:13" x14ac:dyDescent="0.2">
      <c r="A67" s="480"/>
      <c r="B67" s="496" t="s">
        <v>1307</v>
      </c>
      <c r="C67" s="492" t="s">
        <v>1308</v>
      </c>
      <c r="D67" s="493"/>
      <c r="E67" s="494"/>
      <c r="F67" s="494"/>
      <c r="G67" s="494"/>
      <c r="H67" s="494"/>
      <c r="I67" s="495"/>
      <c r="J67" s="480"/>
      <c r="K67" s="39" t="str">
        <f t="shared" si="0"/>
        <v/>
      </c>
      <c r="L67" s="39" t="str">
        <f t="shared" si="1"/>
        <v/>
      </c>
      <c r="M67" s="480"/>
    </row>
    <row r="68" spans="1:13" x14ac:dyDescent="0.2">
      <c r="A68" s="480"/>
      <c r="B68" s="496" t="s">
        <v>1309</v>
      </c>
      <c r="C68" s="492" t="s">
        <v>1310</v>
      </c>
      <c r="D68" s="493"/>
      <c r="E68" s="494"/>
      <c r="F68" s="494"/>
      <c r="G68" s="494"/>
      <c r="H68" s="494"/>
      <c r="I68" s="495"/>
      <c r="J68" s="480"/>
      <c r="K68" s="39" t="str">
        <f t="shared" si="0"/>
        <v/>
      </c>
      <c r="L68" s="39" t="str">
        <f t="shared" si="1"/>
        <v/>
      </c>
      <c r="M68" s="480"/>
    </row>
    <row r="69" spans="1:13" x14ac:dyDescent="0.2">
      <c r="A69" s="480"/>
      <c r="B69" s="496" t="s">
        <v>1311</v>
      </c>
      <c r="C69" s="492" t="s">
        <v>1312</v>
      </c>
      <c r="D69" s="493"/>
      <c r="E69" s="494"/>
      <c r="F69" s="494"/>
      <c r="G69" s="494"/>
      <c r="H69" s="494"/>
      <c r="I69" s="495"/>
      <c r="J69" s="480"/>
      <c r="K69" s="39" t="str">
        <f t="shared" si="0"/>
        <v/>
      </c>
      <c r="L69" s="39" t="str">
        <f t="shared" si="1"/>
        <v/>
      </c>
      <c r="M69" s="480"/>
    </row>
    <row r="70" spans="1:13" x14ac:dyDescent="0.2">
      <c r="A70" s="480"/>
      <c r="B70" s="496" t="s">
        <v>1313</v>
      </c>
      <c r="C70" s="492" t="s">
        <v>1314</v>
      </c>
      <c r="D70" s="493"/>
      <c r="E70" s="494"/>
      <c r="F70" s="494"/>
      <c r="G70" s="494"/>
      <c r="H70" s="494"/>
      <c r="I70" s="495"/>
      <c r="J70" s="480"/>
      <c r="K70" s="39" t="str">
        <f t="shared" si="0"/>
        <v/>
      </c>
      <c r="L70" s="39" t="str">
        <f t="shared" si="1"/>
        <v/>
      </c>
      <c r="M70" s="480"/>
    </row>
    <row r="71" spans="1:13" ht="15.75" x14ac:dyDescent="0.25">
      <c r="A71" s="480"/>
      <c r="B71" s="504" t="s">
        <v>1315</v>
      </c>
      <c r="C71" s="492" t="s">
        <v>1316</v>
      </c>
      <c r="D71" s="493"/>
      <c r="E71" s="494"/>
      <c r="F71" s="494"/>
      <c r="G71" s="494"/>
      <c r="H71" s="494"/>
      <c r="I71" s="495"/>
      <c r="J71" s="480"/>
      <c r="K71" s="39" t="str">
        <f t="shared" si="0"/>
        <v/>
      </c>
      <c r="L71" s="39" t="str">
        <f t="shared" si="1"/>
        <v/>
      </c>
      <c r="M71" s="480"/>
    </row>
    <row r="72" spans="1:13" x14ac:dyDescent="0.2">
      <c r="A72" s="480"/>
      <c r="B72" s="496" t="s">
        <v>1317</v>
      </c>
      <c r="C72" s="492" t="s">
        <v>1318</v>
      </c>
      <c r="D72" s="493"/>
      <c r="E72" s="494"/>
      <c r="F72" s="494"/>
      <c r="G72" s="494"/>
      <c r="H72" s="494"/>
      <c r="I72" s="495"/>
      <c r="J72" s="480"/>
      <c r="K72" s="39" t="str">
        <f t="shared" si="0"/>
        <v/>
      </c>
      <c r="L72" s="39" t="str">
        <f t="shared" si="1"/>
        <v/>
      </c>
      <c r="M72" s="480"/>
    </row>
    <row r="73" spans="1:13" x14ac:dyDescent="0.2">
      <c r="A73" s="480"/>
      <c r="B73" s="496" t="s">
        <v>1319</v>
      </c>
      <c r="C73" s="492" t="s">
        <v>1320</v>
      </c>
      <c r="D73" s="493"/>
      <c r="E73" s="494"/>
      <c r="F73" s="494"/>
      <c r="G73" s="494"/>
      <c r="H73" s="494"/>
      <c r="I73" s="495"/>
      <c r="J73" s="480"/>
      <c r="K73" s="39" t="str">
        <f t="shared" si="0"/>
        <v/>
      </c>
      <c r="L73" s="39" t="str">
        <f t="shared" si="1"/>
        <v/>
      </c>
      <c r="M73" s="480"/>
    </row>
    <row r="74" spans="1:13" ht="18" x14ac:dyDescent="0.2">
      <c r="A74" s="480"/>
      <c r="B74" s="496" t="s">
        <v>1321</v>
      </c>
      <c r="C74" s="492" t="s">
        <v>1322</v>
      </c>
      <c r="D74" s="493"/>
      <c r="E74" s="494"/>
      <c r="F74" s="494"/>
      <c r="G74" s="494"/>
      <c r="H74" s="494"/>
      <c r="I74" s="495"/>
      <c r="J74" s="480"/>
      <c r="K74" s="39" t="str">
        <f t="shared" ref="K74:K77" si="2">IF(D74=E74+F74+G74,"","грешка")</f>
        <v/>
      </c>
      <c r="L74" s="39" t="str">
        <f t="shared" ref="L74:L77" si="3">IF(D74=H74+I74,"","грешка")</f>
        <v/>
      </c>
      <c r="M74" s="480"/>
    </row>
    <row r="75" spans="1:13" x14ac:dyDescent="0.2">
      <c r="A75" s="480"/>
      <c r="B75" s="496" t="s">
        <v>1323</v>
      </c>
      <c r="C75" s="492" t="s">
        <v>1324</v>
      </c>
      <c r="D75" s="493"/>
      <c r="E75" s="494"/>
      <c r="F75" s="494"/>
      <c r="G75" s="494"/>
      <c r="H75" s="494"/>
      <c r="I75" s="495"/>
      <c r="J75" s="480"/>
      <c r="K75" s="39" t="str">
        <f t="shared" si="2"/>
        <v/>
      </c>
      <c r="L75" s="39" t="str">
        <f t="shared" si="3"/>
        <v/>
      </c>
      <c r="M75" s="480"/>
    </row>
    <row r="76" spans="1:13" ht="15.75" x14ac:dyDescent="0.25">
      <c r="A76" s="480"/>
      <c r="B76" s="504" t="s">
        <v>1325</v>
      </c>
      <c r="C76" s="492" t="s">
        <v>1326</v>
      </c>
      <c r="D76" s="493"/>
      <c r="E76" s="494"/>
      <c r="F76" s="494"/>
      <c r="G76" s="494"/>
      <c r="H76" s="494"/>
      <c r="I76" s="495"/>
      <c r="J76" s="480"/>
      <c r="K76" s="39" t="str">
        <f t="shared" si="2"/>
        <v/>
      </c>
      <c r="L76" s="39" t="str">
        <f t="shared" si="3"/>
        <v/>
      </c>
      <c r="M76" s="480"/>
    </row>
    <row r="77" spans="1:13" ht="32.25" thickBot="1" x14ac:dyDescent="0.3">
      <c r="A77" s="480"/>
      <c r="B77" s="505" t="s">
        <v>1327</v>
      </c>
      <c r="C77" s="506" t="s">
        <v>1328</v>
      </c>
      <c r="D77" s="507"/>
      <c r="E77" s="508"/>
      <c r="F77" s="508"/>
      <c r="G77" s="508"/>
      <c r="H77" s="508"/>
      <c r="I77" s="509"/>
      <c r="J77" s="480"/>
      <c r="K77" s="39" t="str">
        <f t="shared" si="2"/>
        <v/>
      </c>
      <c r="L77" s="39" t="str">
        <f t="shared" si="3"/>
        <v/>
      </c>
      <c r="M77" s="480"/>
    </row>
    <row r="78" spans="1:13" x14ac:dyDescent="0.2">
      <c r="A78" s="480"/>
      <c r="B78" s="480"/>
      <c r="C78" s="480"/>
      <c r="D78" s="480"/>
      <c r="E78" s="480"/>
      <c r="F78" s="480"/>
      <c r="G78" s="480"/>
      <c r="H78" s="480"/>
      <c r="I78" s="480"/>
      <c r="J78" s="480"/>
      <c r="K78" s="480"/>
      <c r="L78" s="480"/>
      <c r="M78" s="480"/>
    </row>
    <row r="79" spans="1:13" x14ac:dyDescent="0.2">
      <c r="A79" s="480"/>
      <c r="B79" s="480"/>
      <c r="C79" s="480"/>
      <c r="D79" s="480"/>
      <c r="E79" s="480"/>
      <c r="F79" s="480"/>
      <c r="G79" s="480"/>
      <c r="H79" s="480"/>
      <c r="I79" s="480"/>
      <c r="J79" s="480"/>
      <c r="K79" s="480"/>
      <c r="L79" s="480"/>
      <c r="M79" s="480"/>
    </row>
    <row r="80" spans="1:13" ht="15.75" x14ac:dyDescent="0.25">
      <c r="A80" s="19" t="s">
        <v>280</v>
      </c>
      <c r="B80" s="480"/>
      <c r="C80" s="480"/>
      <c r="D80" s="480"/>
      <c r="E80" s="480"/>
      <c r="F80" s="480"/>
      <c r="G80" s="480"/>
      <c r="H80" s="480"/>
      <c r="I80" s="480"/>
      <c r="J80" s="480"/>
      <c r="K80" s="480"/>
      <c r="L80" s="480"/>
      <c r="M80" s="480"/>
    </row>
    <row r="81" spans="1:13" ht="15.75" x14ac:dyDescent="0.25">
      <c r="A81" s="19"/>
      <c r="B81" s="403" t="s">
        <v>1329</v>
      </c>
      <c r="C81" s="383"/>
      <c r="D81" s="39" t="str">
        <f>IF(D33&lt;D34+D35,"грешка","")</f>
        <v/>
      </c>
      <c r="E81" s="39" t="str">
        <f t="shared" ref="E81:I81" si="4">IF(E33&lt;E34+E35,"грешка","")</f>
        <v/>
      </c>
      <c r="F81" s="39" t="str">
        <f t="shared" si="4"/>
        <v/>
      </c>
      <c r="G81" s="39" t="str">
        <f t="shared" si="4"/>
        <v/>
      </c>
      <c r="H81" s="39" t="str">
        <f t="shared" si="4"/>
        <v/>
      </c>
      <c r="I81" s="39" t="str">
        <f t="shared" si="4"/>
        <v/>
      </c>
      <c r="J81" s="480"/>
      <c r="K81" s="480"/>
      <c r="L81" s="480"/>
      <c r="M81" s="480"/>
    </row>
    <row r="82" spans="1:13" ht="15.75" x14ac:dyDescent="0.25">
      <c r="A82" s="480"/>
      <c r="B82" s="403" t="s">
        <v>1330</v>
      </c>
      <c r="C82" s="383"/>
      <c r="D82" s="39" t="str">
        <f>IF(D37=SUM(D38:D50),"","грешка")</f>
        <v/>
      </c>
      <c r="E82" s="39" t="str">
        <f t="shared" ref="E82:I82" si="5">IF(E37=SUM(E38:E50),"","грешка")</f>
        <v/>
      </c>
      <c r="F82" s="39" t="str">
        <f t="shared" si="5"/>
        <v/>
      </c>
      <c r="G82" s="39" t="str">
        <f t="shared" si="5"/>
        <v/>
      </c>
      <c r="H82" s="39" t="str">
        <f t="shared" si="5"/>
        <v/>
      </c>
      <c r="I82" s="39" t="str">
        <f t="shared" si="5"/>
        <v/>
      </c>
      <c r="J82" s="480"/>
      <c r="K82" s="480"/>
      <c r="L82" s="480"/>
      <c r="M82" s="480"/>
    </row>
    <row r="83" spans="1:13" ht="15.75" x14ac:dyDescent="0.25">
      <c r="A83" s="480"/>
      <c r="B83" s="403" t="s">
        <v>1331</v>
      </c>
      <c r="C83" s="383"/>
      <c r="D83" s="39" t="str">
        <f>IF(D55&lt;D56,"грешка","")</f>
        <v/>
      </c>
      <c r="E83" s="39" t="str">
        <f t="shared" ref="E83:I83" si="6">IF(E55&lt;E56,"грешка","")</f>
        <v/>
      </c>
      <c r="F83" s="39" t="str">
        <f t="shared" si="6"/>
        <v/>
      </c>
      <c r="G83" s="39" t="str">
        <f t="shared" si="6"/>
        <v/>
      </c>
      <c r="H83" s="39" t="str">
        <f t="shared" si="6"/>
        <v/>
      </c>
      <c r="I83" s="39" t="str">
        <f t="shared" si="6"/>
        <v/>
      </c>
      <c r="J83" s="480"/>
      <c r="K83" s="480"/>
      <c r="L83" s="480"/>
      <c r="M83" s="480"/>
    </row>
    <row r="84" spans="1:13" ht="15.75" x14ac:dyDescent="0.25">
      <c r="A84" s="480"/>
      <c r="B84" s="403" t="s">
        <v>1332</v>
      </c>
      <c r="C84" s="383"/>
      <c r="D84" s="39" t="str">
        <f>IF(D58&lt;D59,"грешка","")</f>
        <v/>
      </c>
      <c r="E84" s="39" t="str">
        <f t="shared" ref="E84:I84" si="7">IF(E58&lt;E59,"грешка","")</f>
        <v/>
      </c>
      <c r="F84" s="39" t="str">
        <f t="shared" si="7"/>
        <v/>
      </c>
      <c r="G84" s="39" t="str">
        <f t="shared" si="7"/>
        <v/>
      </c>
      <c r="H84" s="39" t="str">
        <f t="shared" si="7"/>
        <v/>
      </c>
      <c r="I84" s="39" t="str">
        <f t="shared" si="7"/>
        <v/>
      </c>
      <c r="J84" s="480"/>
      <c r="K84" s="480"/>
      <c r="L84" s="480"/>
      <c r="M84" s="480"/>
    </row>
    <row r="85" spans="1:13" ht="45.75" x14ac:dyDescent="0.2">
      <c r="A85" s="480"/>
      <c r="B85" s="510" t="s">
        <v>1333</v>
      </c>
      <c r="C85" s="480"/>
      <c r="D85" s="39" t="str">
        <f>IF(D71=SUM(D9:D33)+D36+D37+SUM(D51:D55)+D57+D58+SUM(D60:D70),"","грешка")</f>
        <v/>
      </c>
      <c r="E85" s="39" t="str">
        <f t="shared" ref="E85:I85" si="8">IF(E71=SUM(E9:E33)+E36+E37+SUM(E51:E55)+E57+E58+SUM(E60:E70),"","грешка")</f>
        <v/>
      </c>
      <c r="F85" s="39" t="str">
        <f t="shared" si="8"/>
        <v/>
      </c>
      <c r="G85" s="39" t="str">
        <f t="shared" si="8"/>
        <v/>
      </c>
      <c r="H85" s="39" t="str">
        <f t="shared" si="8"/>
        <v/>
      </c>
      <c r="I85" s="39" t="str">
        <f t="shared" si="8"/>
        <v/>
      </c>
      <c r="J85" s="480"/>
      <c r="K85" s="480"/>
      <c r="L85" s="480"/>
      <c r="M85" s="480"/>
    </row>
    <row r="86" spans="1:13" ht="15.75" x14ac:dyDescent="0.25">
      <c r="A86" s="480"/>
      <c r="B86" s="403" t="s">
        <v>1334</v>
      </c>
      <c r="C86" s="383"/>
      <c r="D86" s="39" t="str">
        <f>IF(D76=SUM(D72:D75),"","грешка")</f>
        <v/>
      </c>
      <c r="E86" s="39" t="str">
        <f t="shared" ref="E86:I86" si="9">IF(E76=SUM(E72:E74),"","грешка")</f>
        <v/>
      </c>
      <c r="F86" s="39" t="str">
        <f t="shared" si="9"/>
        <v/>
      </c>
      <c r="G86" s="39" t="str">
        <f t="shared" si="9"/>
        <v/>
      </c>
      <c r="H86" s="39" t="str">
        <f t="shared" si="9"/>
        <v/>
      </c>
      <c r="I86" s="39" t="str">
        <f t="shared" si="9"/>
        <v/>
      </c>
      <c r="J86" s="480"/>
      <c r="K86" s="480"/>
      <c r="L86" s="480"/>
      <c r="M86" s="480"/>
    </row>
    <row r="87" spans="1:13" ht="15.75" x14ac:dyDescent="0.25">
      <c r="A87" s="480"/>
      <c r="B87" s="403" t="s">
        <v>1335</v>
      </c>
      <c r="C87" s="480"/>
      <c r="D87" s="39" t="str">
        <f>IF(D77=D71+D76,"","грешка")</f>
        <v/>
      </c>
      <c r="E87" s="39" t="str">
        <f t="shared" ref="E87:I87" si="10">IF(E77=E71+E76,"","грешка")</f>
        <v/>
      </c>
      <c r="F87" s="39" t="str">
        <f t="shared" si="10"/>
        <v/>
      </c>
      <c r="G87" s="39" t="str">
        <f t="shared" si="10"/>
        <v/>
      </c>
      <c r="H87" s="39" t="str">
        <f t="shared" si="10"/>
        <v/>
      </c>
      <c r="I87" s="39" t="str">
        <f t="shared" si="10"/>
        <v/>
      </c>
      <c r="J87" s="480"/>
      <c r="K87" s="480"/>
      <c r="L87" s="480"/>
      <c r="M87" s="480"/>
    </row>
    <row r="89" spans="1:13" ht="18" x14ac:dyDescent="0.2">
      <c r="A89" s="511" t="s">
        <v>1336</v>
      </c>
      <c r="B89" s="512"/>
      <c r="C89" s="512"/>
    </row>
    <row r="90" spans="1:13" ht="18" x14ac:dyDescent="0.2">
      <c r="A90" s="513" t="s">
        <v>1337</v>
      </c>
      <c r="B90" s="513"/>
      <c r="C90" s="513"/>
    </row>
    <row r="91" spans="1:13" x14ac:dyDescent="0.2">
      <c r="A91" s="860" t="s">
        <v>1338</v>
      </c>
      <c r="B91" s="860"/>
      <c r="C91" s="860"/>
    </row>
    <row r="92" spans="1:13" ht="18" x14ac:dyDescent="0.2">
      <c r="A92" s="513" t="s">
        <v>1339</v>
      </c>
      <c r="B92" s="513"/>
      <c r="C92" s="513"/>
    </row>
    <row r="93" spans="1:13" ht="18" x14ac:dyDescent="0.2">
      <c r="A93" s="513" t="s">
        <v>1340</v>
      </c>
      <c r="B93" s="513"/>
      <c r="C93" s="513"/>
    </row>
    <row r="94" spans="1:13" ht="18" x14ac:dyDescent="0.2">
      <c r="A94" s="513" t="s">
        <v>1341</v>
      </c>
      <c r="B94" s="513"/>
      <c r="C94" s="513"/>
    </row>
    <row r="95" spans="1:13" ht="18" x14ac:dyDescent="0.2">
      <c r="A95" s="514" t="s">
        <v>1342</v>
      </c>
      <c r="B95" s="514"/>
      <c r="C95" s="514"/>
    </row>
    <row r="96" spans="1:13" ht="18" x14ac:dyDescent="0.2">
      <c r="A96" s="513" t="s">
        <v>1343</v>
      </c>
      <c r="B96" s="513"/>
      <c r="C96" s="513"/>
    </row>
    <row r="97" spans="1:3" ht="18" x14ac:dyDescent="0.2">
      <c r="A97" s="513" t="s">
        <v>1344</v>
      </c>
      <c r="B97" s="513"/>
      <c r="C97" s="513"/>
    </row>
    <row r="98" spans="1:3" ht="18" x14ac:dyDescent="0.2">
      <c r="A98" s="513" t="s">
        <v>1345</v>
      </c>
      <c r="B98" s="513"/>
      <c r="C98" s="513"/>
    </row>
    <row r="99" spans="1:3" ht="18" x14ac:dyDescent="0.2">
      <c r="A99" s="513" t="s">
        <v>1346</v>
      </c>
      <c r="B99" s="513"/>
      <c r="C99" s="513"/>
    </row>
  </sheetData>
  <mergeCells count="9">
    <mergeCell ref="K6:K7"/>
    <mergeCell ref="L6:L7"/>
    <mergeCell ref="A91:C91"/>
    <mergeCell ref="B2:H2"/>
    <mergeCell ref="B6:B7"/>
    <mergeCell ref="C6:C7"/>
    <mergeCell ref="D6:D7"/>
    <mergeCell ref="E6:G6"/>
    <mergeCell ref="H6:I6"/>
  </mergeCells>
  <dataValidations count="1">
    <dataValidation type="whole" operator="greaterThanOrEqual" allowBlank="1" showInputMessage="1" showErrorMessage="1" error="Непозволена стойност или неправилно използване на клавиша &quot;space&quot;!" sqref="C8:D8 D9:I77">
      <formula1>0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workbookViewId="0">
      <selection activeCell="H14" sqref="H14"/>
    </sheetView>
  </sheetViews>
  <sheetFormatPr defaultRowHeight="15" x14ac:dyDescent="0.2"/>
  <cols>
    <col min="1" max="1" width="3.7109375" style="479" customWidth="1"/>
    <col min="2" max="2" width="53.42578125" style="479" customWidth="1"/>
    <col min="3" max="3" width="9.140625" style="479"/>
    <col min="4" max="4" width="16.42578125" style="479" customWidth="1"/>
    <col min="5" max="5" width="21" style="479" customWidth="1"/>
    <col min="6" max="6" width="11.28515625" style="479" customWidth="1"/>
    <col min="7" max="7" width="16" style="479" customWidth="1"/>
    <col min="8" max="8" width="12.5703125" style="479" customWidth="1"/>
    <col min="9" max="9" width="12.42578125" style="479" customWidth="1"/>
    <col min="10" max="10" width="9.140625" style="479"/>
    <col min="11" max="11" width="9.28515625" style="479" customWidth="1"/>
    <col min="12" max="16384" width="9.140625" style="479"/>
  </cols>
  <sheetData>
    <row r="2" spans="1:14" ht="18" x14ac:dyDescent="0.25">
      <c r="A2" s="515"/>
      <c r="B2" s="869" t="s">
        <v>1347</v>
      </c>
      <c r="C2" s="870"/>
      <c r="D2" s="870"/>
      <c r="E2" s="870"/>
      <c r="F2" s="515"/>
      <c r="G2" s="515"/>
      <c r="H2" s="515"/>
      <c r="I2" s="515"/>
      <c r="J2" s="515"/>
      <c r="K2" s="515"/>
      <c r="L2" s="515"/>
      <c r="M2" s="515"/>
      <c r="N2" s="515"/>
    </row>
    <row r="3" spans="1:14" ht="18" x14ac:dyDescent="0.25">
      <c r="A3" s="516"/>
      <c r="B3" s="517"/>
      <c r="C3" s="80"/>
      <c r="D3" s="80"/>
      <c r="E3" s="80"/>
      <c r="F3" s="516"/>
      <c r="G3" s="516"/>
      <c r="H3" s="516"/>
      <c r="I3" s="516"/>
      <c r="J3" s="516"/>
      <c r="K3" s="518"/>
      <c r="L3" s="516"/>
      <c r="M3" s="516"/>
      <c r="N3" s="515"/>
    </row>
    <row r="4" spans="1:14" ht="18" x14ac:dyDescent="0.25">
      <c r="A4" s="519"/>
      <c r="B4" s="517"/>
      <c r="C4" s="80"/>
      <c r="D4" s="80"/>
      <c r="E4" s="80"/>
      <c r="F4" s="516"/>
      <c r="G4" s="516"/>
      <c r="H4" s="516"/>
      <c r="I4" s="520"/>
      <c r="J4" s="516"/>
      <c r="K4" s="516"/>
      <c r="L4" s="516"/>
      <c r="M4" s="516"/>
      <c r="N4" s="515"/>
    </row>
    <row r="5" spans="1:14" ht="16.5" thickBot="1" x14ac:dyDescent="0.3">
      <c r="A5" s="516"/>
      <c r="B5" s="80"/>
      <c r="C5" s="80"/>
      <c r="D5" s="80"/>
      <c r="E5" s="481" t="s">
        <v>332</v>
      </c>
      <c r="F5" s="521"/>
      <c r="G5" s="522"/>
      <c r="H5" s="522"/>
      <c r="I5" s="522"/>
      <c r="J5" s="516"/>
      <c r="K5" s="516"/>
      <c r="L5" s="516"/>
      <c r="M5" s="516"/>
      <c r="N5" s="515"/>
    </row>
    <row r="6" spans="1:14" ht="32.25" thickBot="1" x14ac:dyDescent="0.25">
      <c r="A6" s="516"/>
      <c r="B6" s="523" t="s">
        <v>1228</v>
      </c>
      <c r="C6" s="524" t="s">
        <v>1229</v>
      </c>
      <c r="D6" s="525" t="s">
        <v>1348</v>
      </c>
      <c r="E6" s="526" t="s">
        <v>1349</v>
      </c>
      <c r="F6" s="527"/>
      <c r="G6" s="527"/>
      <c r="H6" s="527"/>
      <c r="I6" s="527"/>
      <c r="J6" s="516"/>
      <c r="K6" s="528"/>
      <c r="L6" s="528"/>
      <c r="M6" s="516"/>
      <c r="N6" s="515"/>
    </row>
    <row r="7" spans="1:14" ht="15.75" thickBot="1" x14ac:dyDescent="0.25">
      <c r="A7" s="516"/>
      <c r="B7" s="24" t="s">
        <v>26</v>
      </c>
      <c r="C7" s="24" t="s">
        <v>27</v>
      </c>
      <c r="D7" s="25">
        <v>1</v>
      </c>
      <c r="E7" s="25">
        <v>2</v>
      </c>
      <c r="F7" s="527"/>
      <c r="G7" s="527"/>
      <c r="H7" s="527"/>
      <c r="I7" s="527"/>
      <c r="J7" s="516"/>
      <c r="K7" s="528"/>
      <c r="L7" s="528"/>
      <c r="M7" s="516"/>
      <c r="N7" s="515"/>
    </row>
    <row r="8" spans="1:14" ht="15.75" x14ac:dyDescent="0.25">
      <c r="A8" s="516"/>
      <c r="B8" s="529" t="s">
        <v>1350</v>
      </c>
      <c r="C8" s="530" t="s">
        <v>247</v>
      </c>
      <c r="D8" s="199"/>
      <c r="E8" s="201"/>
      <c r="F8" s="527"/>
      <c r="G8" s="527"/>
      <c r="H8" s="527"/>
      <c r="I8" s="527"/>
      <c r="J8" s="516"/>
      <c r="K8" s="528"/>
      <c r="L8" s="528"/>
      <c r="M8" s="516"/>
      <c r="N8" s="515"/>
    </row>
    <row r="9" spans="1:14" ht="15.75" x14ac:dyDescent="0.25">
      <c r="A9" s="516"/>
      <c r="B9" s="202" t="s">
        <v>1351</v>
      </c>
      <c r="C9" s="531" t="s">
        <v>248</v>
      </c>
      <c r="D9" s="203"/>
      <c r="E9" s="205"/>
      <c r="F9" s="527"/>
      <c r="G9" s="527"/>
      <c r="H9" s="527"/>
      <c r="I9" s="527"/>
      <c r="J9" s="516"/>
      <c r="K9" s="528"/>
      <c r="L9" s="528"/>
      <c r="M9" s="516"/>
      <c r="N9" s="515"/>
    </row>
    <row r="10" spans="1:14" ht="30.75" x14ac:dyDescent="0.25">
      <c r="A10" s="516"/>
      <c r="B10" s="532" t="s">
        <v>1352</v>
      </c>
      <c r="C10" s="531" t="s">
        <v>249</v>
      </c>
      <c r="D10" s="203"/>
      <c r="E10" s="205"/>
      <c r="F10" s="527"/>
      <c r="G10" s="527"/>
      <c r="H10" s="527"/>
      <c r="I10" s="527"/>
      <c r="J10" s="516"/>
      <c r="K10" s="528"/>
      <c r="L10" s="528"/>
      <c r="M10" s="516"/>
      <c r="N10" s="515"/>
    </row>
    <row r="11" spans="1:14" ht="15.75" x14ac:dyDescent="0.25">
      <c r="A11" s="516"/>
      <c r="B11" s="533" t="s">
        <v>1353</v>
      </c>
      <c r="C11" s="531" t="s">
        <v>250</v>
      </c>
      <c r="D11" s="203"/>
      <c r="E11" s="205"/>
      <c r="F11" s="527"/>
      <c r="G11" s="527"/>
      <c r="H11" s="527"/>
      <c r="I11" s="527"/>
      <c r="J11" s="516"/>
      <c r="K11" s="528"/>
      <c r="L11" s="528"/>
      <c r="M11" s="516"/>
      <c r="N11" s="515"/>
    </row>
    <row r="12" spans="1:14" ht="15.75" x14ac:dyDescent="0.25">
      <c r="A12" s="516"/>
      <c r="B12" s="533" t="s">
        <v>1354</v>
      </c>
      <c r="C12" s="531" t="s">
        <v>251</v>
      </c>
      <c r="D12" s="203"/>
      <c r="E12" s="205"/>
      <c r="F12" s="527"/>
      <c r="G12" s="527"/>
      <c r="H12" s="527"/>
      <c r="I12" s="527"/>
      <c r="J12" s="516"/>
      <c r="K12" s="528"/>
      <c r="L12" s="528"/>
      <c r="M12" s="516"/>
      <c r="N12" s="515"/>
    </row>
    <row r="13" spans="1:14" ht="45.75" x14ac:dyDescent="0.25">
      <c r="A13" s="516"/>
      <c r="B13" s="532" t="s">
        <v>1355</v>
      </c>
      <c r="C13" s="531" t="s">
        <v>252</v>
      </c>
      <c r="D13" s="203"/>
      <c r="E13" s="205"/>
      <c r="F13" s="527"/>
      <c r="G13" s="527"/>
      <c r="H13" s="527"/>
      <c r="I13" s="527"/>
      <c r="J13" s="516"/>
      <c r="K13" s="528"/>
      <c r="L13" s="528"/>
      <c r="M13" s="516"/>
      <c r="N13" s="515"/>
    </row>
    <row r="14" spans="1:14" ht="30.75" x14ac:dyDescent="0.25">
      <c r="A14" s="516"/>
      <c r="B14" s="532" t="s">
        <v>1356</v>
      </c>
      <c r="C14" s="531" t="s">
        <v>253</v>
      </c>
      <c r="D14" s="203"/>
      <c r="E14" s="205"/>
      <c r="F14" s="527"/>
      <c r="G14" s="527"/>
      <c r="H14" s="527"/>
      <c r="I14" s="527"/>
      <c r="J14" s="516"/>
      <c r="K14" s="528"/>
      <c r="L14" s="528"/>
      <c r="M14" s="516"/>
      <c r="N14" s="515"/>
    </row>
    <row r="15" spans="1:14" ht="15.75" x14ac:dyDescent="0.25">
      <c r="A15" s="516"/>
      <c r="B15" s="533" t="s">
        <v>1357</v>
      </c>
      <c r="C15" s="531" t="s">
        <v>254</v>
      </c>
      <c r="D15" s="203"/>
      <c r="E15" s="205"/>
      <c r="F15" s="527"/>
      <c r="G15" s="527"/>
      <c r="H15" s="527"/>
      <c r="I15" s="527"/>
      <c r="J15" s="516"/>
      <c r="K15" s="528"/>
      <c r="L15" s="528"/>
      <c r="M15" s="516"/>
      <c r="N15" s="515"/>
    </row>
    <row r="16" spans="1:14" ht="15.75" x14ac:dyDescent="0.25">
      <c r="A16" s="516"/>
      <c r="B16" s="533" t="s">
        <v>1358</v>
      </c>
      <c r="C16" s="531" t="s">
        <v>255</v>
      </c>
      <c r="D16" s="203"/>
      <c r="E16" s="205"/>
      <c r="F16" s="527"/>
      <c r="G16" s="527"/>
      <c r="H16" s="527"/>
      <c r="I16" s="527"/>
      <c r="J16" s="516"/>
      <c r="K16" s="528"/>
      <c r="L16" s="528"/>
      <c r="M16" s="516"/>
      <c r="N16" s="515"/>
    </row>
    <row r="17" spans="1:14" ht="15.75" x14ac:dyDescent="0.25">
      <c r="A17" s="516"/>
      <c r="B17" s="533" t="s">
        <v>1359</v>
      </c>
      <c r="C17" s="531" t="s">
        <v>256</v>
      </c>
      <c r="D17" s="203"/>
      <c r="E17" s="205"/>
      <c r="F17" s="527"/>
      <c r="G17" s="527"/>
      <c r="H17" s="527"/>
      <c r="I17" s="527"/>
      <c r="J17" s="516"/>
      <c r="K17" s="528"/>
      <c r="L17" s="528"/>
      <c r="M17" s="516"/>
      <c r="N17" s="515"/>
    </row>
    <row r="18" spans="1:14" ht="15.75" x14ac:dyDescent="0.25">
      <c r="A18" s="516"/>
      <c r="B18" s="533" t="s">
        <v>1360</v>
      </c>
      <c r="C18" s="531" t="s">
        <v>257</v>
      </c>
      <c r="D18" s="203"/>
      <c r="E18" s="205"/>
      <c r="F18" s="527"/>
      <c r="G18" s="527"/>
      <c r="H18" s="527"/>
      <c r="I18" s="527"/>
      <c r="J18" s="516"/>
      <c r="K18" s="528"/>
      <c r="L18" s="528"/>
      <c r="M18" s="516"/>
      <c r="N18" s="515"/>
    </row>
    <row r="19" spans="1:14" ht="15.75" x14ac:dyDescent="0.25">
      <c r="A19" s="516"/>
      <c r="B19" s="202" t="s">
        <v>1361</v>
      </c>
      <c r="C19" s="531" t="s">
        <v>258</v>
      </c>
      <c r="D19" s="203"/>
      <c r="E19" s="205"/>
      <c r="F19" s="527"/>
      <c r="G19" s="527"/>
      <c r="H19" s="527"/>
      <c r="I19" s="527"/>
      <c r="J19" s="516"/>
      <c r="K19" s="528"/>
      <c r="L19" s="528"/>
      <c r="M19" s="516"/>
      <c r="N19" s="515"/>
    </row>
    <row r="20" spans="1:14" ht="29.25" customHeight="1" x14ac:dyDescent="0.25">
      <c r="A20" s="516"/>
      <c r="B20" s="202" t="s">
        <v>1362</v>
      </c>
      <c r="C20" s="531" t="s">
        <v>259</v>
      </c>
      <c r="D20" s="203"/>
      <c r="E20" s="205"/>
      <c r="F20" s="527"/>
      <c r="G20" s="527"/>
      <c r="H20" s="527"/>
      <c r="I20" s="527"/>
      <c r="J20" s="516"/>
      <c r="K20" s="528"/>
      <c r="L20" s="528"/>
      <c r="M20" s="516"/>
      <c r="N20" s="515"/>
    </row>
    <row r="21" spans="1:14" ht="15.75" x14ac:dyDescent="0.25">
      <c r="A21" s="516"/>
      <c r="B21" s="202" t="s">
        <v>1363</v>
      </c>
      <c r="C21" s="531" t="s">
        <v>260</v>
      </c>
      <c r="D21" s="203"/>
      <c r="E21" s="205"/>
      <c r="F21" s="527"/>
      <c r="G21" s="527"/>
      <c r="H21" s="527"/>
      <c r="I21" s="527"/>
      <c r="J21" s="516"/>
      <c r="K21" s="528"/>
      <c r="L21" s="528"/>
      <c r="M21" s="516"/>
      <c r="N21" s="515"/>
    </row>
    <row r="22" spans="1:14" ht="15.75" x14ac:dyDescent="0.25">
      <c r="A22" s="516"/>
      <c r="B22" s="202" t="s">
        <v>1364</v>
      </c>
      <c r="C22" s="531" t="s">
        <v>261</v>
      </c>
      <c r="D22" s="203"/>
      <c r="E22" s="205"/>
      <c r="F22" s="527"/>
      <c r="G22" s="527"/>
      <c r="H22" s="527"/>
      <c r="I22" s="527"/>
      <c r="J22" s="516"/>
      <c r="K22" s="528"/>
      <c r="L22" s="528"/>
      <c r="M22" s="516"/>
      <c r="N22" s="515"/>
    </row>
    <row r="23" spans="1:14" ht="15.75" x14ac:dyDescent="0.25">
      <c r="A23" s="516"/>
      <c r="B23" s="534" t="s">
        <v>564</v>
      </c>
      <c r="C23" s="535" t="s">
        <v>262</v>
      </c>
      <c r="D23" s="536"/>
      <c r="E23" s="537"/>
      <c r="F23" s="527"/>
      <c r="G23" s="527"/>
      <c r="H23" s="527"/>
      <c r="I23" s="527"/>
      <c r="J23" s="516"/>
      <c r="K23" s="528"/>
      <c r="L23" s="528"/>
      <c r="M23" s="516"/>
      <c r="N23" s="515"/>
    </row>
    <row r="24" spans="1:14" ht="16.5" thickBot="1" x14ac:dyDescent="0.3">
      <c r="A24" s="516"/>
      <c r="B24" s="538" t="s">
        <v>1365</v>
      </c>
      <c r="C24" s="539" t="s">
        <v>263</v>
      </c>
      <c r="D24" s="211"/>
      <c r="E24" s="213"/>
      <c r="F24" s="527"/>
      <c r="G24" s="527"/>
      <c r="H24" s="527"/>
      <c r="I24" s="527"/>
      <c r="J24" s="516"/>
      <c r="K24" s="528"/>
      <c r="L24" s="528"/>
      <c r="M24" s="516"/>
      <c r="N24" s="515"/>
    </row>
    <row r="25" spans="1:14" ht="15.75" x14ac:dyDescent="0.25">
      <c r="A25" s="516"/>
      <c r="B25" s="197"/>
      <c r="C25" s="540"/>
      <c r="D25" s="197"/>
      <c r="E25" s="197"/>
      <c r="F25" s="527"/>
      <c r="G25" s="527"/>
      <c r="H25" s="527"/>
      <c r="I25" s="527"/>
      <c r="J25" s="516"/>
      <c r="K25" s="528"/>
      <c r="L25" s="528"/>
      <c r="M25" s="516"/>
      <c r="N25" s="515"/>
    </row>
    <row r="26" spans="1:14" ht="15.75" x14ac:dyDescent="0.25">
      <c r="A26" s="516"/>
      <c r="B26" s="197"/>
      <c r="C26" s="197"/>
      <c r="D26" s="197"/>
      <c r="E26" s="197"/>
      <c r="F26" s="527"/>
      <c r="G26" s="527"/>
      <c r="H26" s="527"/>
      <c r="I26" s="527"/>
      <c r="J26" s="516"/>
      <c r="K26" s="528"/>
      <c r="L26" s="528"/>
      <c r="M26" s="516"/>
      <c r="N26" s="515"/>
    </row>
    <row r="27" spans="1:14" ht="15.75" x14ac:dyDescent="0.25">
      <c r="A27" s="516"/>
      <c r="B27" s="19" t="s">
        <v>280</v>
      </c>
      <c r="C27" s="80"/>
      <c r="D27" s="80"/>
      <c r="E27" s="197"/>
      <c r="F27" s="527"/>
      <c r="G27" s="527"/>
      <c r="H27" s="527"/>
      <c r="I27" s="527"/>
      <c r="J27" s="516"/>
      <c r="K27" s="528"/>
      <c r="L27" s="528"/>
      <c r="M27" s="516"/>
      <c r="N27" s="515"/>
    </row>
    <row r="28" spans="1:14" ht="15.75" x14ac:dyDescent="0.25">
      <c r="A28" s="516"/>
      <c r="B28" s="541" t="s">
        <v>1366</v>
      </c>
      <c r="C28" s="32"/>
      <c r="D28" s="33" t="str">
        <f>IF(D8=D9+SUM(D19:D23),"","грешка")</f>
        <v/>
      </c>
      <c r="E28" s="33" t="str">
        <f>IF(E8=E9+SUM(E19:E23),"","грешка")</f>
        <v/>
      </c>
      <c r="F28" s="527"/>
      <c r="G28" s="527"/>
      <c r="H28" s="542"/>
      <c r="I28" s="527"/>
      <c r="J28" s="516"/>
      <c r="K28" s="528"/>
      <c r="L28" s="528"/>
      <c r="M28" s="516"/>
      <c r="N28" s="515"/>
    </row>
    <row r="29" spans="1:14" ht="15.75" x14ac:dyDescent="0.25">
      <c r="A29" s="516"/>
      <c r="B29" s="543" t="s">
        <v>1367</v>
      </c>
      <c r="C29" s="80"/>
      <c r="D29" s="33" t="str">
        <f>IF(D9=SUM(D10:D18),"","грешка")</f>
        <v/>
      </c>
      <c r="E29" s="33" t="str">
        <f>IF(E9=SUM(E10:E18),"","грешка")</f>
        <v/>
      </c>
      <c r="F29" s="527"/>
      <c r="G29" s="527"/>
      <c r="H29" s="527"/>
      <c r="I29" s="527"/>
      <c r="J29" s="516"/>
      <c r="K29" s="528"/>
      <c r="L29" s="528"/>
      <c r="M29" s="516"/>
      <c r="N29" s="515"/>
    </row>
    <row r="30" spans="1:14" ht="15.75" x14ac:dyDescent="0.25">
      <c r="A30" s="516"/>
      <c r="B30" s="541" t="s">
        <v>383</v>
      </c>
      <c r="C30" s="32"/>
      <c r="D30" s="33" t="str">
        <f>IF(D23&lt;D24,"грешка","")</f>
        <v/>
      </c>
      <c r="E30" s="33" t="str">
        <f>IF(E23&lt;E24,"грешка","")</f>
        <v/>
      </c>
      <c r="F30" s="527"/>
      <c r="G30" s="527"/>
      <c r="H30" s="527"/>
      <c r="I30" s="527"/>
      <c r="J30" s="516"/>
      <c r="K30" s="528"/>
      <c r="L30" s="528"/>
      <c r="M30" s="516"/>
      <c r="N30" s="515"/>
    </row>
    <row r="31" spans="1:14" x14ac:dyDescent="0.2">
      <c r="A31" s="516"/>
      <c r="B31" s="544"/>
      <c r="C31" s="545"/>
      <c r="D31" s="527"/>
      <c r="E31" s="527"/>
      <c r="F31" s="527"/>
      <c r="G31" s="527"/>
      <c r="H31" s="527"/>
      <c r="I31" s="527"/>
      <c r="J31" s="516"/>
      <c r="K31" s="528"/>
      <c r="L31" s="528"/>
      <c r="M31" s="516"/>
      <c r="N31" s="515"/>
    </row>
    <row r="32" spans="1:14" x14ac:dyDescent="0.2">
      <c r="A32" s="516"/>
      <c r="B32" s="546"/>
      <c r="C32" s="545"/>
      <c r="D32" s="527"/>
      <c r="E32" s="527"/>
      <c r="F32" s="527"/>
      <c r="G32" s="527"/>
      <c r="H32" s="527"/>
      <c r="I32" s="527"/>
      <c r="J32" s="516"/>
      <c r="K32" s="528"/>
      <c r="L32" s="528"/>
      <c r="M32" s="516"/>
      <c r="N32" s="515"/>
    </row>
    <row r="33" spans="1:14" x14ac:dyDescent="0.2">
      <c r="A33" s="516"/>
      <c r="B33" s="547"/>
      <c r="C33" s="545"/>
      <c r="D33" s="527"/>
      <c r="E33" s="527"/>
      <c r="F33" s="527"/>
      <c r="G33" s="527"/>
      <c r="H33" s="527"/>
      <c r="I33" s="527"/>
      <c r="J33" s="516"/>
      <c r="K33" s="528"/>
      <c r="L33" s="528"/>
      <c r="M33" s="516"/>
      <c r="N33" s="515"/>
    </row>
    <row r="34" spans="1:14" ht="15.75" x14ac:dyDescent="0.25">
      <c r="A34" s="516"/>
      <c r="B34" s="548"/>
      <c r="C34" s="545"/>
      <c r="D34" s="527"/>
      <c r="E34" s="527"/>
      <c r="F34" s="527"/>
      <c r="G34" s="527"/>
      <c r="H34" s="527"/>
      <c r="I34" s="527"/>
      <c r="J34" s="516"/>
      <c r="K34" s="528"/>
      <c r="L34" s="528"/>
      <c r="M34" s="516"/>
      <c r="N34" s="515"/>
    </row>
    <row r="35" spans="1:14" x14ac:dyDescent="0.2">
      <c r="A35" s="516"/>
      <c r="B35" s="544"/>
      <c r="C35" s="545"/>
      <c r="D35" s="527"/>
      <c r="E35" s="527"/>
      <c r="F35" s="527"/>
      <c r="G35" s="527"/>
      <c r="H35" s="527"/>
      <c r="I35" s="527"/>
      <c r="J35" s="516"/>
      <c r="K35" s="528"/>
      <c r="L35" s="528"/>
      <c r="M35" s="516"/>
      <c r="N35" s="515"/>
    </row>
    <row r="36" spans="1:14" x14ac:dyDescent="0.2">
      <c r="A36" s="516"/>
      <c r="B36" s="549"/>
      <c r="C36" s="545"/>
      <c r="D36" s="527"/>
      <c r="E36" s="527"/>
      <c r="F36" s="527"/>
      <c r="G36" s="527"/>
      <c r="H36" s="527"/>
      <c r="I36" s="527"/>
      <c r="J36" s="516"/>
      <c r="K36" s="528"/>
      <c r="L36" s="528"/>
      <c r="M36" s="516"/>
      <c r="N36" s="515"/>
    </row>
    <row r="37" spans="1:14" x14ac:dyDescent="0.2">
      <c r="A37" s="516"/>
      <c r="B37" s="549"/>
      <c r="C37" s="545"/>
      <c r="D37" s="527"/>
      <c r="E37" s="527"/>
      <c r="F37" s="527"/>
      <c r="G37" s="527"/>
      <c r="H37" s="527"/>
      <c r="I37" s="527"/>
      <c r="J37" s="516"/>
      <c r="K37" s="528"/>
      <c r="L37" s="528"/>
      <c r="M37" s="516"/>
      <c r="N37" s="515"/>
    </row>
    <row r="38" spans="1:14" x14ac:dyDescent="0.2">
      <c r="A38" s="516"/>
      <c r="B38" s="549"/>
      <c r="C38" s="545"/>
      <c r="D38" s="527"/>
      <c r="E38" s="527"/>
      <c r="F38" s="527"/>
      <c r="G38" s="527"/>
      <c r="H38" s="527"/>
      <c r="I38" s="527"/>
      <c r="J38" s="516"/>
      <c r="K38" s="528"/>
      <c r="L38" s="528"/>
      <c r="M38" s="516"/>
      <c r="N38" s="515"/>
    </row>
    <row r="39" spans="1:14" x14ac:dyDescent="0.2">
      <c r="A39" s="516"/>
      <c r="B39" s="549"/>
      <c r="C39" s="545"/>
      <c r="D39" s="527"/>
      <c r="E39" s="527"/>
      <c r="F39" s="527"/>
      <c r="G39" s="527"/>
      <c r="H39" s="527"/>
      <c r="I39" s="527"/>
      <c r="J39" s="516"/>
      <c r="K39" s="528"/>
      <c r="L39" s="528"/>
      <c r="M39" s="516"/>
      <c r="N39" s="515"/>
    </row>
    <row r="40" spans="1:14" x14ac:dyDescent="0.2">
      <c r="A40" s="516"/>
      <c r="B40" s="549"/>
      <c r="C40" s="545"/>
      <c r="D40" s="527"/>
      <c r="E40" s="527"/>
      <c r="F40" s="527"/>
      <c r="G40" s="527"/>
      <c r="H40" s="527"/>
      <c r="I40" s="527"/>
      <c r="J40" s="516"/>
      <c r="K40" s="528"/>
      <c r="L40" s="528"/>
      <c r="M40" s="516"/>
      <c r="N40" s="515"/>
    </row>
    <row r="41" spans="1:14" x14ac:dyDescent="0.2">
      <c r="A41" s="516"/>
      <c r="B41" s="549"/>
      <c r="C41" s="545"/>
      <c r="D41" s="527"/>
      <c r="E41" s="527"/>
      <c r="F41" s="527"/>
      <c r="G41" s="527"/>
      <c r="H41" s="527"/>
      <c r="I41" s="527"/>
      <c r="J41" s="516"/>
      <c r="K41" s="528"/>
      <c r="L41" s="528"/>
      <c r="M41" s="516"/>
      <c r="N41" s="515"/>
    </row>
    <row r="42" spans="1:14" x14ac:dyDescent="0.2">
      <c r="A42" s="516"/>
      <c r="B42" s="549"/>
      <c r="C42" s="545"/>
      <c r="D42" s="527"/>
      <c r="E42" s="527"/>
      <c r="F42" s="527"/>
      <c r="G42" s="527"/>
      <c r="H42" s="527"/>
      <c r="I42" s="527"/>
      <c r="J42" s="516"/>
      <c r="K42" s="528"/>
      <c r="L42" s="528"/>
      <c r="M42" s="516"/>
      <c r="N42" s="515"/>
    </row>
    <row r="43" spans="1:14" x14ac:dyDescent="0.2">
      <c r="A43" s="516"/>
      <c r="B43" s="549"/>
      <c r="C43" s="545"/>
      <c r="D43" s="527"/>
      <c r="E43" s="527"/>
      <c r="F43" s="527"/>
      <c r="G43" s="527"/>
      <c r="H43" s="527"/>
      <c r="I43" s="527"/>
      <c r="J43" s="516"/>
      <c r="K43" s="528"/>
      <c r="L43" s="528"/>
      <c r="M43" s="516"/>
      <c r="N43" s="515"/>
    </row>
    <row r="44" spans="1:14" x14ac:dyDescent="0.2">
      <c r="A44" s="516"/>
      <c r="B44" s="549"/>
      <c r="C44" s="545"/>
      <c r="D44" s="527"/>
      <c r="E44" s="527"/>
      <c r="F44" s="527"/>
      <c r="G44" s="527"/>
      <c r="H44" s="527"/>
      <c r="I44" s="527"/>
      <c r="J44" s="516"/>
      <c r="K44" s="528"/>
      <c r="L44" s="528"/>
      <c r="M44" s="516"/>
      <c r="N44" s="515"/>
    </row>
    <row r="45" spans="1:14" x14ac:dyDescent="0.2">
      <c r="A45" s="516"/>
      <c r="B45" s="549"/>
      <c r="C45" s="545"/>
      <c r="D45" s="527"/>
      <c r="E45" s="527"/>
      <c r="F45" s="527"/>
      <c r="G45" s="527"/>
      <c r="H45" s="527"/>
      <c r="I45" s="527"/>
      <c r="J45" s="516"/>
      <c r="K45" s="528"/>
      <c r="L45" s="528"/>
      <c r="M45" s="516"/>
      <c r="N45" s="515"/>
    </row>
    <row r="46" spans="1:14" x14ac:dyDescent="0.2">
      <c r="A46" s="516"/>
      <c r="B46" s="549"/>
      <c r="C46" s="545"/>
      <c r="D46" s="527"/>
      <c r="E46" s="527"/>
      <c r="F46" s="527"/>
      <c r="G46" s="527"/>
      <c r="H46" s="527"/>
      <c r="I46" s="527"/>
      <c r="J46" s="516"/>
      <c r="K46" s="528"/>
      <c r="L46" s="528"/>
      <c r="M46" s="516"/>
      <c r="N46" s="515"/>
    </row>
    <row r="47" spans="1:14" x14ac:dyDescent="0.2">
      <c r="A47" s="516"/>
      <c r="B47" s="549"/>
      <c r="C47" s="545"/>
      <c r="D47" s="527"/>
      <c r="E47" s="527"/>
      <c r="F47" s="527"/>
      <c r="G47" s="527"/>
      <c r="H47" s="527"/>
      <c r="I47" s="527"/>
      <c r="J47" s="516"/>
      <c r="K47" s="528"/>
      <c r="L47" s="528"/>
      <c r="M47" s="516"/>
      <c r="N47" s="515"/>
    </row>
    <row r="48" spans="1:14" x14ac:dyDescent="0.2">
      <c r="A48" s="516"/>
      <c r="B48" s="547"/>
      <c r="C48" s="545"/>
      <c r="D48" s="527"/>
      <c r="E48" s="527"/>
      <c r="F48" s="527"/>
      <c r="G48" s="527"/>
      <c r="H48" s="527"/>
      <c r="I48" s="527"/>
      <c r="J48" s="516"/>
      <c r="K48" s="528"/>
      <c r="L48" s="528"/>
      <c r="M48" s="516"/>
      <c r="N48" s="515"/>
    </row>
    <row r="49" spans="1:14" x14ac:dyDescent="0.2">
      <c r="A49" s="516"/>
      <c r="B49" s="547"/>
      <c r="C49" s="545"/>
      <c r="D49" s="527"/>
      <c r="E49" s="527"/>
      <c r="F49" s="527"/>
      <c r="G49" s="527"/>
      <c r="H49" s="527"/>
      <c r="I49" s="527"/>
      <c r="J49" s="516"/>
      <c r="K49" s="528"/>
      <c r="L49" s="528"/>
      <c r="M49" s="516"/>
      <c r="N49" s="515"/>
    </row>
    <row r="50" spans="1:14" x14ac:dyDescent="0.2">
      <c r="A50" s="516"/>
      <c r="B50" s="547"/>
      <c r="C50" s="545"/>
      <c r="D50" s="527"/>
      <c r="E50" s="527"/>
      <c r="F50" s="527"/>
      <c r="G50" s="527"/>
      <c r="H50" s="527"/>
      <c r="I50" s="527"/>
      <c r="J50" s="516"/>
      <c r="K50" s="528"/>
      <c r="L50" s="528"/>
      <c r="M50" s="516"/>
      <c r="N50" s="515"/>
    </row>
    <row r="51" spans="1:14" x14ac:dyDescent="0.2">
      <c r="A51" s="516"/>
      <c r="B51" s="547"/>
      <c r="C51" s="545"/>
      <c r="D51" s="527"/>
      <c r="E51" s="527"/>
      <c r="F51" s="527"/>
      <c r="G51" s="527"/>
      <c r="H51" s="527"/>
      <c r="I51" s="527"/>
      <c r="J51" s="516"/>
      <c r="K51" s="528"/>
      <c r="L51" s="528"/>
      <c r="M51" s="516"/>
      <c r="N51" s="515"/>
    </row>
    <row r="52" spans="1:14" x14ac:dyDescent="0.2">
      <c r="A52" s="516"/>
      <c r="B52" s="547"/>
      <c r="C52" s="545"/>
      <c r="D52" s="527"/>
      <c r="E52" s="527"/>
      <c r="F52" s="527"/>
      <c r="G52" s="527"/>
      <c r="H52" s="527"/>
      <c r="I52" s="527"/>
      <c r="J52" s="516"/>
      <c r="K52" s="528"/>
      <c r="L52" s="528"/>
      <c r="M52" s="516"/>
      <c r="N52" s="515"/>
    </row>
    <row r="53" spans="1:14" x14ac:dyDescent="0.2">
      <c r="A53" s="516"/>
      <c r="B53" s="550"/>
      <c r="C53" s="545"/>
      <c r="D53" s="527"/>
      <c r="E53" s="527"/>
      <c r="F53" s="527"/>
      <c r="G53" s="527"/>
      <c r="H53" s="527"/>
      <c r="I53" s="527"/>
      <c r="J53" s="516"/>
      <c r="K53" s="528"/>
      <c r="L53" s="528"/>
      <c r="M53" s="516"/>
      <c r="N53" s="515"/>
    </row>
    <row r="54" spans="1:14" x14ac:dyDescent="0.2">
      <c r="A54" s="516"/>
      <c r="B54" s="547"/>
      <c r="C54" s="545"/>
      <c r="D54" s="527"/>
      <c r="E54" s="527"/>
      <c r="F54" s="527"/>
      <c r="G54" s="527"/>
      <c r="H54" s="527"/>
      <c r="I54" s="527"/>
      <c r="J54" s="516"/>
      <c r="K54" s="528"/>
      <c r="L54" s="528"/>
      <c r="M54" s="516"/>
      <c r="N54" s="515"/>
    </row>
    <row r="55" spans="1:14" x14ac:dyDescent="0.2">
      <c r="A55" s="516"/>
      <c r="B55" s="547"/>
      <c r="C55" s="545"/>
      <c r="D55" s="527"/>
      <c r="E55" s="527"/>
      <c r="F55" s="527"/>
      <c r="G55" s="527"/>
      <c r="H55" s="527"/>
      <c r="I55" s="527"/>
      <c r="J55" s="516"/>
      <c r="K55" s="528"/>
      <c r="L55" s="528"/>
      <c r="M55" s="516"/>
      <c r="N55" s="515"/>
    </row>
    <row r="56" spans="1:14" x14ac:dyDescent="0.2">
      <c r="A56" s="516"/>
      <c r="B56" s="550"/>
      <c r="C56" s="545"/>
      <c r="D56" s="527"/>
      <c r="E56" s="527"/>
      <c r="F56" s="527"/>
      <c r="G56" s="527"/>
      <c r="H56" s="527"/>
      <c r="I56" s="527"/>
      <c r="J56" s="516"/>
      <c r="K56" s="528"/>
      <c r="L56" s="528"/>
      <c r="M56" s="516"/>
      <c r="N56" s="515"/>
    </row>
    <row r="57" spans="1:14" x14ac:dyDescent="0.2">
      <c r="A57" s="516"/>
      <c r="B57" s="547"/>
      <c r="C57" s="545"/>
      <c r="D57" s="527"/>
      <c r="E57" s="527"/>
      <c r="F57" s="527"/>
      <c r="G57" s="527"/>
      <c r="H57" s="527"/>
      <c r="I57" s="527"/>
      <c r="J57" s="516"/>
      <c r="K57" s="528"/>
      <c r="L57" s="528"/>
      <c r="M57" s="516"/>
      <c r="N57" s="515"/>
    </row>
    <row r="58" spans="1:14" x14ac:dyDescent="0.2">
      <c r="A58" s="516"/>
      <c r="B58" s="547"/>
      <c r="C58" s="545"/>
      <c r="D58" s="527"/>
      <c r="E58" s="527"/>
      <c r="F58" s="527"/>
      <c r="G58" s="527"/>
      <c r="H58" s="527"/>
      <c r="I58" s="527"/>
      <c r="J58" s="516"/>
      <c r="K58" s="528"/>
      <c r="L58" s="528"/>
      <c r="M58" s="516"/>
      <c r="N58" s="515"/>
    </row>
    <row r="59" spans="1:14" x14ac:dyDescent="0.2">
      <c r="A59" s="516"/>
      <c r="B59" s="547"/>
      <c r="C59" s="545"/>
      <c r="D59" s="527"/>
      <c r="E59" s="527"/>
      <c r="F59" s="527"/>
      <c r="G59" s="527"/>
      <c r="H59" s="527"/>
      <c r="I59" s="527"/>
      <c r="J59" s="516"/>
      <c r="K59" s="528"/>
      <c r="L59" s="528"/>
      <c r="M59" s="516"/>
      <c r="N59" s="515"/>
    </row>
    <row r="60" spans="1:14" x14ac:dyDescent="0.2">
      <c r="A60" s="516"/>
      <c r="B60" s="547"/>
      <c r="C60" s="545"/>
      <c r="D60" s="527"/>
      <c r="E60" s="527"/>
      <c r="F60" s="527"/>
      <c r="G60" s="527"/>
      <c r="H60" s="527"/>
      <c r="I60" s="527"/>
      <c r="J60" s="516"/>
      <c r="K60" s="528"/>
      <c r="L60" s="528"/>
      <c r="M60" s="516"/>
      <c r="N60" s="515"/>
    </row>
    <row r="61" spans="1:14" x14ac:dyDescent="0.2">
      <c r="A61" s="516"/>
      <c r="B61" s="547"/>
      <c r="C61" s="545"/>
      <c r="D61" s="527"/>
      <c r="E61" s="527"/>
      <c r="F61" s="527"/>
      <c r="G61" s="527"/>
      <c r="H61" s="527"/>
      <c r="I61" s="527"/>
      <c r="J61" s="516"/>
      <c r="K61" s="528"/>
      <c r="L61" s="528"/>
      <c r="M61" s="516"/>
      <c r="N61" s="515"/>
    </row>
    <row r="62" spans="1:14" x14ac:dyDescent="0.2">
      <c r="A62" s="516"/>
      <c r="B62" s="547"/>
      <c r="C62" s="545"/>
      <c r="D62" s="527"/>
      <c r="E62" s="527"/>
      <c r="F62" s="527"/>
      <c r="G62" s="527"/>
      <c r="H62" s="527"/>
      <c r="I62" s="527"/>
      <c r="J62" s="516"/>
      <c r="K62" s="528"/>
      <c r="L62" s="528"/>
      <c r="M62" s="516"/>
      <c r="N62" s="515"/>
    </row>
    <row r="63" spans="1:14" x14ac:dyDescent="0.2">
      <c r="A63" s="516"/>
      <c r="B63" s="547"/>
      <c r="C63" s="545"/>
      <c r="D63" s="527"/>
      <c r="E63" s="527"/>
      <c r="F63" s="527"/>
      <c r="G63" s="527"/>
      <c r="H63" s="527"/>
      <c r="I63" s="527"/>
      <c r="J63" s="516"/>
      <c r="K63" s="528"/>
      <c r="L63" s="528"/>
      <c r="M63" s="516"/>
      <c r="N63" s="515"/>
    </row>
    <row r="64" spans="1:14" x14ac:dyDescent="0.2">
      <c r="A64" s="516"/>
      <c r="B64" s="547"/>
      <c r="C64" s="545"/>
      <c r="D64" s="527"/>
      <c r="E64" s="527"/>
      <c r="F64" s="527"/>
      <c r="G64" s="527"/>
      <c r="H64" s="527"/>
      <c r="I64" s="527"/>
      <c r="J64" s="516"/>
      <c r="K64" s="528"/>
      <c r="L64" s="528"/>
      <c r="M64" s="516"/>
      <c r="N64" s="515"/>
    </row>
    <row r="65" spans="1:14" x14ac:dyDescent="0.2">
      <c r="A65" s="516"/>
      <c r="B65" s="547"/>
      <c r="C65" s="545"/>
      <c r="D65" s="527"/>
      <c r="E65" s="527"/>
      <c r="F65" s="527"/>
      <c r="G65" s="527"/>
      <c r="H65" s="527"/>
      <c r="I65" s="527"/>
      <c r="J65" s="516"/>
      <c r="K65" s="528"/>
      <c r="L65" s="528"/>
      <c r="M65" s="516"/>
      <c r="N65" s="515"/>
    </row>
    <row r="66" spans="1:14" x14ac:dyDescent="0.2">
      <c r="A66" s="516"/>
      <c r="B66" s="547"/>
      <c r="C66" s="545"/>
      <c r="D66" s="527"/>
      <c r="E66" s="527"/>
      <c r="F66" s="527"/>
      <c r="G66" s="527"/>
      <c r="H66" s="527"/>
      <c r="I66" s="527"/>
      <c r="J66" s="516"/>
      <c r="K66" s="528"/>
      <c r="L66" s="528"/>
      <c r="M66" s="516"/>
      <c r="N66" s="515"/>
    </row>
    <row r="67" spans="1:14" x14ac:dyDescent="0.2">
      <c r="A67" s="516"/>
      <c r="B67" s="547"/>
      <c r="C67" s="545"/>
      <c r="D67" s="527"/>
      <c r="E67" s="527"/>
      <c r="F67" s="527"/>
      <c r="G67" s="527"/>
      <c r="H67" s="527"/>
      <c r="I67" s="527"/>
      <c r="J67" s="516"/>
      <c r="K67" s="528"/>
      <c r="L67" s="528"/>
      <c r="M67" s="516"/>
      <c r="N67" s="515"/>
    </row>
    <row r="68" spans="1:14" ht="15.75" x14ac:dyDescent="0.25">
      <c r="A68" s="516"/>
      <c r="B68" s="551"/>
      <c r="C68" s="545"/>
      <c r="D68" s="527"/>
      <c r="E68" s="527"/>
      <c r="F68" s="527"/>
      <c r="G68" s="527"/>
      <c r="H68" s="527"/>
      <c r="I68" s="527"/>
      <c r="J68" s="516"/>
      <c r="K68" s="528"/>
      <c r="L68" s="528"/>
      <c r="M68" s="516"/>
      <c r="N68" s="515"/>
    </row>
    <row r="69" spans="1:14" x14ac:dyDescent="0.2">
      <c r="A69" s="516"/>
      <c r="B69" s="547"/>
      <c r="C69" s="545"/>
      <c r="D69" s="527"/>
      <c r="E69" s="527"/>
      <c r="F69" s="527"/>
      <c r="G69" s="527"/>
      <c r="H69" s="527"/>
      <c r="I69" s="527"/>
      <c r="J69" s="516"/>
      <c r="K69" s="528"/>
      <c r="L69" s="528"/>
      <c r="M69" s="516"/>
      <c r="N69" s="515"/>
    </row>
    <row r="70" spans="1:14" x14ac:dyDescent="0.2">
      <c r="A70" s="516"/>
      <c r="B70" s="547"/>
      <c r="C70" s="545"/>
      <c r="D70" s="527"/>
      <c r="E70" s="527"/>
      <c r="F70" s="527"/>
      <c r="G70" s="527"/>
      <c r="H70" s="527"/>
      <c r="I70" s="527"/>
      <c r="J70" s="516"/>
      <c r="K70" s="528"/>
      <c r="L70" s="528"/>
      <c r="M70" s="516"/>
      <c r="N70" s="515"/>
    </row>
    <row r="71" spans="1:14" x14ac:dyDescent="0.2">
      <c r="A71" s="516"/>
      <c r="B71" s="547"/>
      <c r="C71" s="545"/>
      <c r="D71" s="527"/>
      <c r="E71" s="527"/>
      <c r="F71" s="527"/>
      <c r="G71" s="527"/>
      <c r="H71" s="527"/>
      <c r="I71" s="527"/>
      <c r="J71" s="516"/>
      <c r="K71" s="528"/>
      <c r="L71" s="528"/>
      <c r="M71" s="516"/>
      <c r="N71" s="515"/>
    </row>
    <row r="72" spans="1:14" x14ac:dyDescent="0.2">
      <c r="A72" s="516"/>
      <c r="B72" s="547"/>
      <c r="C72" s="545"/>
      <c r="D72" s="527"/>
      <c r="E72" s="527"/>
      <c r="F72" s="527"/>
      <c r="G72" s="527"/>
      <c r="H72" s="527"/>
      <c r="I72" s="527"/>
      <c r="J72" s="516"/>
      <c r="K72" s="528"/>
      <c r="L72" s="528"/>
      <c r="M72" s="516"/>
      <c r="N72" s="515"/>
    </row>
    <row r="73" spans="1:14" ht="15.75" x14ac:dyDescent="0.25">
      <c r="A73" s="516"/>
      <c r="B73" s="551"/>
      <c r="C73" s="545"/>
      <c r="D73" s="527"/>
      <c r="E73" s="527"/>
      <c r="F73" s="527"/>
      <c r="G73" s="527"/>
      <c r="H73" s="527"/>
      <c r="I73" s="527"/>
      <c r="J73" s="516"/>
      <c r="K73" s="528"/>
      <c r="L73" s="528"/>
      <c r="M73" s="516"/>
      <c r="N73" s="515"/>
    </row>
    <row r="74" spans="1:14" ht="15.75" x14ac:dyDescent="0.25">
      <c r="A74" s="516"/>
      <c r="B74" s="552"/>
      <c r="C74" s="545"/>
      <c r="D74" s="527"/>
      <c r="E74" s="527"/>
      <c r="F74" s="527"/>
      <c r="G74" s="527"/>
      <c r="H74" s="527"/>
      <c r="I74" s="527"/>
      <c r="J74" s="516"/>
      <c r="K74" s="528"/>
      <c r="L74" s="528"/>
      <c r="M74" s="516"/>
      <c r="N74" s="515"/>
    </row>
    <row r="75" spans="1:14" x14ac:dyDescent="0.2">
      <c r="A75" s="516"/>
      <c r="B75" s="516"/>
      <c r="C75" s="516"/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N75" s="515"/>
    </row>
    <row r="76" spans="1:14" x14ac:dyDescent="0.2">
      <c r="A76" s="516"/>
      <c r="B76" s="516"/>
      <c r="C76" s="516"/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5"/>
    </row>
    <row r="77" spans="1:14" ht="15.75" x14ac:dyDescent="0.25">
      <c r="A77" s="518"/>
      <c r="B77" s="516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5"/>
    </row>
    <row r="78" spans="1:14" ht="15.75" x14ac:dyDescent="0.25">
      <c r="A78" s="518"/>
      <c r="B78" s="553"/>
      <c r="C78" s="554"/>
      <c r="D78" s="528"/>
      <c r="E78" s="528"/>
      <c r="F78" s="528"/>
      <c r="G78" s="528"/>
      <c r="H78" s="528"/>
      <c r="I78" s="528"/>
      <c r="J78" s="516"/>
      <c r="K78" s="516"/>
      <c r="L78" s="516"/>
      <c r="M78" s="516"/>
      <c r="N78" s="515"/>
    </row>
    <row r="79" spans="1:14" x14ac:dyDescent="0.2">
      <c r="A79" s="516"/>
      <c r="B79" s="553"/>
      <c r="C79" s="554"/>
      <c r="D79" s="528"/>
      <c r="E79" s="528"/>
      <c r="F79" s="528"/>
      <c r="G79" s="528"/>
      <c r="H79" s="528"/>
      <c r="I79" s="528"/>
      <c r="J79" s="516"/>
      <c r="K79" s="516"/>
      <c r="L79" s="516"/>
      <c r="M79" s="516"/>
      <c r="N79" s="515"/>
    </row>
    <row r="80" spans="1:14" x14ac:dyDescent="0.2">
      <c r="A80" s="516"/>
      <c r="B80" s="553"/>
      <c r="C80" s="554"/>
      <c r="D80" s="528"/>
      <c r="E80" s="528"/>
      <c r="F80" s="528"/>
      <c r="G80" s="528"/>
      <c r="H80" s="528"/>
      <c r="I80" s="528"/>
      <c r="J80" s="516"/>
      <c r="K80" s="516"/>
      <c r="L80" s="516"/>
      <c r="M80" s="516"/>
      <c r="N80" s="515"/>
    </row>
    <row r="81" spans="1:14" x14ac:dyDescent="0.2">
      <c r="A81" s="516"/>
      <c r="B81" s="553"/>
      <c r="C81" s="554"/>
      <c r="D81" s="528"/>
      <c r="E81" s="528"/>
      <c r="F81" s="528"/>
      <c r="G81" s="528"/>
      <c r="H81" s="528"/>
      <c r="I81" s="528"/>
      <c r="J81" s="516"/>
      <c r="K81" s="516"/>
      <c r="L81" s="516"/>
      <c r="M81" s="516"/>
      <c r="N81" s="515"/>
    </row>
    <row r="82" spans="1:14" x14ac:dyDescent="0.2">
      <c r="A82" s="516"/>
      <c r="B82" s="555"/>
      <c r="C82" s="516"/>
      <c r="D82" s="528"/>
      <c r="E82" s="528"/>
      <c r="F82" s="528"/>
      <c r="G82" s="528"/>
      <c r="H82" s="528"/>
      <c r="I82" s="528"/>
      <c r="J82" s="516"/>
      <c r="K82" s="516"/>
      <c r="L82" s="516"/>
      <c r="M82" s="516"/>
      <c r="N82" s="515"/>
    </row>
    <row r="83" spans="1:14" x14ac:dyDescent="0.2">
      <c r="A83" s="516"/>
      <c r="B83" s="553"/>
      <c r="C83" s="554"/>
      <c r="D83" s="528"/>
      <c r="E83" s="528"/>
      <c r="F83" s="528"/>
      <c r="G83" s="528"/>
      <c r="H83" s="528"/>
      <c r="I83" s="528"/>
      <c r="J83" s="516"/>
      <c r="K83" s="516"/>
      <c r="L83" s="516"/>
      <c r="M83" s="516"/>
      <c r="N83" s="515"/>
    </row>
    <row r="84" spans="1:14" x14ac:dyDescent="0.2">
      <c r="A84" s="516"/>
      <c r="B84" s="553"/>
      <c r="C84" s="516"/>
      <c r="D84" s="528"/>
      <c r="E84" s="528"/>
      <c r="F84" s="528"/>
      <c r="G84" s="528"/>
      <c r="H84" s="528"/>
      <c r="I84" s="528"/>
      <c r="J84" s="516"/>
      <c r="K84" s="516"/>
      <c r="L84" s="516"/>
      <c r="M84" s="516"/>
      <c r="N84" s="515"/>
    </row>
    <row r="85" spans="1:14" x14ac:dyDescent="0.2">
      <c r="A85" s="515"/>
      <c r="B85" s="515"/>
      <c r="C85" s="515"/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</row>
    <row r="86" spans="1:14" x14ac:dyDescent="0.2">
      <c r="A86" s="556"/>
      <c r="B86" s="557"/>
      <c r="C86" s="557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</row>
    <row r="87" spans="1:14" x14ac:dyDescent="0.2">
      <c r="A87" s="558"/>
      <c r="B87" s="558"/>
      <c r="C87" s="558"/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</row>
    <row r="88" spans="1:14" x14ac:dyDescent="0.2">
      <c r="A88" s="871"/>
      <c r="B88" s="871"/>
      <c r="C88" s="871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5"/>
    </row>
    <row r="89" spans="1:14" x14ac:dyDescent="0.2">
      <c r="A89" s="558"/>
      <c r="B89" s="558"/>
      <c r="C89" s="558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</row>
    <row r="90" spans="1:14" x14ac:dyDescent="0.2">
      <c r="A90" s="558"/>
      <c r="B90" s="558"/>
      <c r="C90" s="558"/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5"/>
    </row>
    <row r="91" spans="1:14" x14ac:dyDescent="0.2">
      <c r="A91" s="558"/>
      <c r="B91" s="558"/>
      <c r="C91" s="558"/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5"/>
    </row>
    <row r="92" spans="1:14" x14ac:dyDescent="0.2">
      <c r="A92" s="559"/>
      <c r="B92" s="559"/>
      <c r="C92" s="559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</row>
    <row r="93" spans="1:14" x14ac:dyDescent="0.2">
      <c r="A93" s="558"/>
      <c r="B93" s="558"/>
      <c r="C93" s="558"/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</row>
    <row r="94" spans="1:14" x14ac:dyDescent="0.2">
      <c r="A94" s="558"/>
      <c r="B94" s="558"/>
      <c r="C94" s="558"/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</row>
    <row r="95" spans="1:14" x14ac:dyDescent="0.2">
      <c r="A95" s="558"/>
      <c r="B95" s="558"/>
      <c r="C95" s="558"/>
      <c r="D95" s="515"/>
      <c r="E95" s="515"/>
      <c r="F95" s="515"/>
      <c r="G95" s="515"/>
      <c r="H95" s="515"/>
      <c r="I95" s="515"/>
      <c r="J95" s="515"/>
      <c r="K95" s="515"/>
      <c r="L95" s="515"/>
      <c r="M95" s="515"/>
      <c r="N95" s="515"/>
    </row>
    <row r="96" spans="1:14" x14ac:dyDescent="0.2">
      <c r="A96" s="558"/>
      <c r="B96" s="558"/>
      <c r="C96" s="558"/>
      <c r="D96" s="515"/>
      <c r="E96" s="515"/>
      <c r="F96" s="515"/>
      <c r="G96" s="515"/>
      <c r="H96" s="515"/>
      <c r="I96" s="515"/>
      <c r="J96" s="515"/>
      <c r="K96" s="515"/>
      <c r="L96" s="515"/>
      <c r="M96" s="515"/>
      <c r="N96" s="515"/>
    </row>
  </sheetData>
  <mergeCells count="2">
    <mergeCell ref="B2:E2"/>
    <mergeCell ref="A88:C88"/>
  </mergeCells>
  <dataValidations count="2">
    <dataValidation type="whole" operator="greaterThanOrEqual" allowBlank="1" showInputMessage="1" showErrorMessage="1" errorTitle="ГРЕШКА" error="ВЪВЕДИ ЦЯЛО ЧИСЛО ПО-ГОЛЯМО ИЛИ РАВНО НА 0" sqref="D8:E24">
      <formula1>0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D31:E74 F6:I74">
      <formula1>0</formula1>
    </dataValidation>
  </dataValidations>
  <pageMargins left="0.11811023622047245" right="0.11811023622047245" top="0.74803149606299213" bottom="0.7480314960629921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workbookViewId="0">
      <selection activeCell="M11" sqref="M11"/>
    </sheetView>
  </sheetViews>
  <sheetFormatPr defaultRowHeight="15" x14ac:dyDescent="0.25"/>
  <cols>
    <col min="1" max="1" width="2.140625" customWidth="1"/>
    <col min="2" max="2" width="33.42578125" customWidth="1"/>
    <col min="3" max="3" width="4.85546875" customWidth="1"/>
    <col min="4" max="4" width="9.7109375" customWidth="1"/>
    <col min="5" max="5" width="11.5703125" customWidth="1"/>
    <col min="6" max="6" width="10" customWidth="1"/>
    <col min="7" max="7" width="9.5703125" customWidth="1"/>
    <col min="8" max="8" width="14.28515625" customWidth="1"/>
    <col min="9" max="9" width="12" customWidth="1"/>
  </cols>
  <sheetData>
    <row r="2" spans="1:15" ht="29.25" customHeight="1" x14ac:dyDescent="0.25">
      <c r="A2" s="15"/>
      <c r="B2" s="872" t="s">
        <v>1368</v>
      </c>
      <c r="C2" s="797"/>
      <c r="D2" s="797"/>
      <c r="E2" s="797"/>
      <c r="F2" s="797"/>
      <c r="G2" s="797"/>
      <c r="H2" s="797"/>
      <c r="I2" s="17"/>
      <c r="J2" s="17"/>
      <c r="K2" s="17"/>
      <c r="L2" s="17"/>
      <c r="M2" s="17"/>
      <c r="N2" s="17"/>
      <c r="O2" s="560"/>
    </row>
    <row r="3" spans="1:15" ht="15.75" x14ac:dyDescent="0.25">
      <c r="A3" s="15"/>
      <c r="B3" s="19"/>
      <c r="C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560"/>
    </row>
    <row r="4" spans="1:15" ht="15.75" x14ac:dyDescent="0.25">
      <c r="A4" s="40"/>
      <c r="B4" s="19" t="s">
        <v>1</v>
      </c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560"/>
    </row>
    <row r="5" spans="1:15" ht="16.5" thickBot="1" x14ac:dyDescent="0.3">
      <c r="A5" s="38"/>
      <c r="B5" s="17"/>
      <c r="C5" s="17"/>
      <c r="D5" s="17"/>
      <c r="E5" s="17"/>
      <c r="F5" s="17"/>
      <c r="G5" s="17"/>
      <c r="H5" s="17"/>
      <c r="I5" s="17"/>
      <c r="J5" s="19"/>
      <c r="K5" s="17"/>
      <c r="L5" s="17"/>
      <c r="M5" s="17"/>
      <c r="N5" s="17"/>
      <c r="O5" s="560"/>
    </row>
    <row r="6" spans="1:15" ht="16.5" thickBot="1" x14ac:dyDescent="0.3">
      <c r="A6" s="38"/>
      <c r="B6" s="873"/>
      <c r="C6" s="717" t="s">
        <v>239</v>
      </c>
      <c r="D6" s="742" t="s">
        <v>1369</v>
      </c>
      <c r="E6" s="748"/>
      <c r="F6" s="742" t="s">
        <v>4</v>
      </c>
      <c r="G6" s="747"/>
      <c r="H6" s="748"/>
      <c r="I6" s="17"/>
      <c r="J6" s="17"/>
      <c r="K6" s="17"/>
      <c r="L6" s="17"/>
      <c r="M6" s="17"/>
      <c r="N6" s="17"/>
      <c r="O6" s="560"/>
    </row>
    <row r="7" spans="1:15" ht="16.5" customHeight="1" thickBot="1" x14ac:dyDescent="0.3">
      <c r="A7" s="38"/>
      <c r="B7" s="874"/>
      <c r="C7" s="875"/>
      <c r="D7" s="857" t="s">
        <v>1370</v>
      </c>
      <c r="E7" s="740" t="s">
        <v>1371</v>
      </c>
      <c r="F7" s="879" t="s">
        <v>5</v>
      </c>
      <c r="G7" s="767" t="s">
        <v>6</v>
      </c>
      <c r="H7" s="880"/>
      <c r="I7" s="17"/>
      <c r="J7" s="727"/>
      <c r="K7" s="727"/>
      <c r="L7" s="727"/>
      <c r="M7" s="794"/>
      <c r="N7" s="794"/>
      <c r="O7" s="560"/>
    </row>
    <row r="8" spans="1:15" ht="45.75" thickBot="1" x14ac:dyDescent="0.3">
      <c r="A8" s="38"/>
      <c r="B8" s="791"/>
      <c r="C8" s="876"/>
      <c r="D8" s="877"/>
      <c r="E8" s="878"/>
      <c r="F8" s="874"/>
      <c r="G8" s="561" t="s">
        <v>302</v>
      </c>
      <c r="H8" s="343" t="s">
        <v>1372</v>
      </c>
      <c r="I8" s="17"/>
      <c r="J8" s="736"/>
      <c r="K8" s="736"/>
      <c r="L8" s="736"/>
      <c r="M8" s="795"/>
      <c r="N8" s="795"/>
      <c r="O8" s="560"/>
    </row>
    <row r="9" spans="1:15" ht="16.5" thickBot="1" x14ac:dyDescent="0.3">
      <c r="A9" s="38"/>
      <c r="B9" s="389" t="s">
        <v>26</v>
      </c>
      <c r="C9" s="24" t="s">
        <v>27</v>
      </c>
      <c r="D9" s="23">
        <v>1</v>
      </c>
      <c r="E9" s="23">
        <v>2</v>
      </c>
      <c r="F9" s="23">
        <v>3</v>
      </c>
      <c r="G9" s="110">
        <v>4</v>
      </c>
      <c r="H9" s="110">
        <v>5</v>
      </c>
      <c r="I9" s="17"/>
      <c r="J9" s="55"/>
      <c r="K9" s="55"/>
      <c r="L9" s="55"/>
      <c r="M9" s="196"/>
      <c r="N9" s="562"/>
      <c r="O9" s="560"/>
    </row>
    <row r="10" spans="1:15" ht="15.75" x14ac:dyDescent="0.25">
      <c r="A10" s="38"/>
      <c r="B10" s="563" t="s">
        <v>1373</v>
      </c>
      <c r="C10" s="564" t="s">
        <v>247</v>
      </c>
      <c r="D10" s="565"/>
      <c r="E10" s="566"/>
      <c r="F10" s="567"/>
      <c r="G10" s="567"/>
      <c r="H10" s="568"/>
      <c r="I10" s="17"/>
      <c r="J10" s="39"/>
      <c r="K10" s="39"/>
      <c r="L10" s="39"/>
      <c r="M10" s="39"/>
      <c r="N10" s="39"/>
      <c r="O10" s="560"/>
    </row>
    <row r="11" spans="1:15" ht="15.75" x14ac:dyDescent="0.25">
      <c r="A11" s="38"/>
      <c r="B11" s="569" t="s">
        <v>1374</v>
      </c>
      <c r="C11" s="570" t="s">
        <v>248</v>
      </c>
      <c r="D11" s="571"/>
      <c r="E11" s="572"/>
      <c r="F11" s="573"/>
      <c r="G11" s="573"/>
      <c r="H11" s="574"/>
      <c r="I11" s="17"/>
      <c r="J11" s="39"/>
      <c r="K11" s="39"/>
      <c r="L11" s="39"/>
      <c r="M11" s="39"/>
      <c r="N11" s="39"/>
      <c r="O11" s="560"/>
    </row>
    <row r="12" spans="1:15" ht="15.75" x14ac:dyDescent="0.25">
      <c r="A12" s="38"/>
      <c r="B12" s="575" t="s">
        <v>136</v>
      </c>
      <c r="C12" s="576" t="s">
        <v>249</v>
      </c>
      <c r="D12" s="577"/>
      <c r="E12" s="578"/>
      <c r="F12" s="579"/>
      <c r="G12" s="579"/>
      <c r="H12" s="580"/>
      <c r="I12" s="17"/>
      <c r="J12" s="39"/>
      <c r="K12" s="39"/>
      <c r="L12" s="39"/>
      <c r="M12" s="39"/>
      <c r="N12" s="39"/>
      <c r="O12" s="560"/>
    </row>
    <row r="13" spans="1:15" ht="15.75" x14ac:dyDescent="0.25">
      <c r="A13" s="38"/>
      <c r="B13" s="581" t="s">
        <v>1375</v>
      </c>
      <c r="C13" s="576" t="s">
        <v>250</v>
      </c>
      <c r="D13" s="577"/>
      <c r="E13" s="578"/>
      <c r="F13" s="579"/>
      <c r="G13" s="579"/>
      <c r="H13" s="580"/>
      <c r="I13" s="17"/>
      <c r="J13" s="39"/>
      <c r="K13" s="39"/>
      <c r="L13" s="39"/>
      <c r="M13" s="39"/>
      <c r="N13" s="39"/>
      <c r="O13" s="560"/>
    </row>
    <row r="14" spans="1:15" ht="15.75" x14ac:dyDescent="0.25">
      <c r="A14" s="38"/>
      <c r="B14" s="575" t="s">
        <v>66</v>
      </c>
      <c r="C14" s="576" t="s">
        <v>251</v>
      </c>
      <c r="D14" s="577"/>
      <c r="E14" s="578"/>
      <c r="F14" s="579"/>
      <c r="G14" s="579"/>
      <c r="H14" s="580"/>
      <c r="I14" s="17"/>
      <c r="J14" s="39"/>
      <c r="K14" s="39"/>
      <c r="L14" s="39"/>
      <c r="M14" s="39"/>
      <c r="N14" s="39"/>
      <c r="O14" s="560"/>
    </row>
    <row r="15" spans="1:15" ht="20.25" customHeight="1" x14ac:dyDescent="0.25">
      <c r="A15" s="38"/>
      <c r="B15" s="575" t="s">
        <v>1376</v>
      </c>
      <c r="C15" s="576" t="s">
        <v>252</v>
      </c>
      <c r="D15" s="577"/>
      <c r="E15" s="578"/>
      <c r="F15" s="579"/>
      <c r="G15" s="579"/>
      <c r="H15" s="580"/>
      <c r="I15" s="17"/>
      <c r="J15" s="39"/>
      <c r="K15" s="39"/>
      <c r="L15" s="39"/>
      <c r="M15" s="39"/>
      <c r="N15" s="39"/>
      <c r="O15" s="560"/>
    </row>
    <row r="16" spans="1:15" ht="15.75" x14ac:dyDescent="0.25">
      <c r="A16" s="38"/>
      <c r="B16" s="582" t="s">
        <v>216</v>
      </c>
      <c r="C16" s="576" t="s">
        <v>253</v>
      </c>
      <c r="D16" s="577"/>
      <c r="E16" s="578"/>
      <c r="F16" s="579"/>
      <c r="G16" s="579"/>
      <c r="H16" s="580"/>
      <c r="I16" s="17"/>
      <c r="J16" s="39"/>
      <c r="K16" s="39"/>
      <c r="L16" s="39"/>
      <c r="M16" s="39"/>
      <c r="N16" s="39"/>
      <c r="O16" s="560"/>
    </row>
    <row r="17" spans="1:15" ht="28.5" customHeight="1" x14ac:dyDescent="0.25">
      <c r="A17" s="38"/>
      <c r="B17" s="583" t="s">
        <v>313</v>
      </c>
      <c r="C17" s="570" t="s">
        <v>255</v>
      </c>
      <c r="D17" s="577"/>
      <c r="E17" s="578"/>
      <c r="F17" s="579"/>
      <c r="G17" s="579"/>
      <c r="H17" s="584"/>
      <c r="I17" s="17"/>
      <c r="J17" s="39"/>
      <c r="K17" s="39"/>
      <c r="L17" s="39"/>
      <c r="M17" s="39"/>
      <c r="N17" s="39"/>
      <c r="O17" s="560"/>
    </row>
    <row r="18" spans="1:15" ht="15.75" x14ac:dyDescent="0.25">
      <c r="A18" s="38"/>
      <c r="B18" s="582" t="s">
        <v>196</v>
      </c>
      <c r="C18" s="576" t="s">
        <v>257</v>
      </c>
      <c r="D18" s="577"/>
      <c r="E18" s="578"/>
      <c r="F18" s="579"/>
      <c r="G18" s="579"/>
      <c r="H18" s="584"/>
      <c r="I18" s="17"/>
      <c r="J18" s="39"/>
      <c r="K18" s="39"/>
      <c r="L18" s="39"/>
      <c r="M18" s="39"/>
      <c r="N18" s="39"/>
      <c r="O18" s="560"/>
    </row>
    <row r="19" spans="1:15" ht="15.75" x14ac:dyDescent="0.25">
      <c r="A19" s="38"/>
      <c r="B19" s="17"/>
      <c r="C19" s="17"/>
      <c r="D19" s="17"/>
      <c r="E19" s="17"/>
      <c r="F19" s="17"/>
      <c r="G19" s="17"/>
      <c r="H19" s="17"/>
      <c r="I19" s="17"/>
      <c r="J19" s="17" t="str">
        <f t="shared" ref="J19" si="0">IF(D19&lt;E19,"грешка","")</f>
        <v/>
      </c>
      <c r="K19" s="17"/>
      <c r="L19" s="17"/>
      <c r="M19" s="17" t="str">
        <f t="shared" ref="M19" si="1">IF(E19&gt;0,IF(F19&gt;0,"","грешка"),"")</f>
        <v/>
      </c>
      <c r="N19" s="17" t="str">
        <f t="shared" ref="N19" si="2">IF(F19&gt;0,IF(E19=0,"грешка",""),"")</f>
        <v/>
      </c>
      <c r="O19" s="560"/>
    </row>
    <row r="20" spans="1:15" ht="15.75" x14ac:dyDescent="0.25">
      <c r="A20" s="18"/>
      <c r="B20" s="19" t="s">
        <v>1377</v>
      </c>
      <c r="C20" s="19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5" ht="16.5" thickBot="1" x14ac:dyDescent="0.3">
      <c r="A21" s="19"/>
      <c r="B21" s="17"/>
      <c r="C21" s="17"/>
      <c r="D21" s="17"/>
      <c r="E21" s="17"/>
      <c r="F21" s="17"/>
      <c r="G21" s="17"/>
      <c r="H21" s="17"/>
      <c r="I21" s="17"/>
      <c r="J21" s="19"/>
      <c r="K21" s="17"/>
      <c r="L21" s="17"/>
      <c r="M21" s="17"/>
    </row>
    <row r="22" spans="1:15" ht="16.5" thickBot="1" x14ac:dyDescent="0.3">
      <c r="A22" s="19"/>
      <c r="B22" s="784"/>
      <c r="C22" s="717" t="s">
        <v>239</v>
      </c>
      <c r="D22" s="787" t="s">
        <v>300</v>
      </c>
      <c r="E22" s="788"/>
      <c r="F22" s="788"/>
      <c r="G22" s="790"/>
      <c r="H22" s="740" t="s">
        <v>1378</v>
      </c>
      <c r="I22" s="17"/>
      <c r="J22" s="17"/>
      <c r="K22" s="17"/>
      <c r="L22" s="17"/>
      <c r="M22" s="17"/>
    </row>
    <row r="23" spans="1:15" ht="16.5" thickBot="1" x14ac:dyDescent="0.3">
      <c r="A23" s="19"/>
      <c r="B23" s="785"/>
      <c r="C23" s="875"/>
      <c r="D23" s="729" t="s">
        <v>302</v>
      </c>
      <c r="E23" s="767" t="s">
        <v>1379</v>
      </c>
      <c r="F23" s="883"/>
      <c r="G23" s="769"/>
      <c r="H23" s="718"/>
      <c r="I23" s="17"/>
      <c r="J23" s="17"/>
      <c r="K23" s="17"/>
      <c r="L23" s="17"/>
      <c r="M23" s="17"/>
    </row>
    <row r="24" spans="1:15" ht="45.75" thickBot="1" x14ac:dyDescent="0.3">
      <c r="A24" s="19"/>
      <c r="B24" s="786"/>
      <c r="C24" s="875"/>
      <c r="D24" s="886"/>
      <c r="E24" s="151" t="s">
        <v>304</v>
      </c>
      <c r="F24" s="343" t="s">
        <v>1380</v>
      </c>
      <c r="G24" s="343" t="s">
        <v>1381</v>
      </c>
      <c r="H24" s="719"/>
      <c r="I24" s="17"/>
      <c r="J24" s="342"/>
      <c r="K24" s="342"/>
      <c r="L24" s="342"/>
      <c r="M24" s="342"/>
    </row>
    <row r="25" spans="1:15" ht="15.75" thickBot="1" x14ac:dyDescent="0.3">
      <c r="A25" s="153"/>
      <c r="B25" s="25" t="s">
        <v>26</v>
      </c>
      <c r="C25" s="23" t="s">
        <v>27</v>
      </c>
      <c r="D25" s="24">
        <v>1</v>
      </c>
      <c r="E25" s="24">
        <v>2</v>
      </c>
      <c r="F25" s="24">
        <v>3</v>
      </c>
      <c r="G25" s="24">
        <v>4</v>
      </c>
      <c r="H25" s="24">
        <v>5</v>
      </c>
      <c r="I25" s="154"/>
      <c r="J25" s="55"/>
      <c r="K25" s="154"/>
      <c r="L25" s="154"/>
      <c r="M25" s="154"/>
    </row>
    <row r="26" spans="1:15" ht="15.75" x14ac:dyDescent="0.25">
      <c r="A26" s="38"/>
      <c r="B26" s="585" t="s">
        <v>1382</v>
      </c>
      <c r="C26" s="564" t="s">
        <v>247</v>
      </c>
      <c r="D26" s="586"/>
      <c r="E26" s="567"/>
      <c r="F26" s="567"/>
      <c r="G26" s="567"/>
      <c r="H26" s="568"/>
      <c r="I26" s="17"/>
      <c r="J26" s="39"/>
      <c r="K26" s="39"/>
      <c r="L26" s="39"/>
      <c r="M26" s="39"/>
    </row>
    <row r="27" spans="1:15" ht="15.75" x14ac:dyDescent="0.25">
      <c r="A27" s="38"/>
      <c r="B27" s="587" t="s">
        <v>136</v>
      </c>
      <c r="C27" s="576" t="s">
        <v>248</v>
      </c>
      <c r="D27" s="588"/>
      <c r="E27" s="579"/>
      <c r="F27" s="579"/>
      <c r="G27" s="579"/>
      <c r="H27" s="580"/>
      <c r="I27" s="17"/>
      <c r="J27" s="39"/>
      <c r="K27" s="39"/>
      <c r="L27" s="39"/>
      <c r="M27" s="39"/>
    </row>
    <row r="28" spans="1:15" ht="15.75" x14ac:dyDescent="0.25">
      <c r="A28" s="38"/>
      <c r="B28" s="589" t="s">
        <v>1383</v>
      </c>
      <c r="C28" s="576" t="s">
        <v>249</v>
      </c>
      <c r="D28" s="588"/>
      <c r="E28" s="579"/>
      <c r="F28" s="579"/>
      <c r="G28" s="579"/>
      <c r="H28" s="580"/>
      <c r="I28" s="17"/>
      <c r="J28" s="39"/>
      <c r="K28" s="39"/>
      <c r="L28" s="39"/>
      <c r="M28" s="39"/>
    </row>
    <row r="29" spans="1:15" ht="15.75" x14ac:dyDescent="0.25">
      <c r="A29" s="38"/>
      <c r="B29" s="587" t="s">
        <v>1384</v>
      </c>
      <c r="C29" s="576" t="s">
        <v>250</v>
      </c>
      <c r="D29" s="588"/>
      <c r="E29" s="579"/>
      <c r="F29" s="579"/>
      <c r="G29" s="579"/>
      <c r="H29" s="580"/>
      <c r="I29" s="17"/>
      <c r="J29" s="39"/>
      <c r="K29" s="39"/>
      <c r="L29" s="39"/>
      <c r="M29" s="39"/>
    </row>
    <row r="30" spans="1:15" ht="15.75" x14ac:dyDescent="0.25">
      <c r="A30" s="38"/>
      <c r="B30" s="587" t="s">
        <v>1376</v>
      </c>
      <c r="C30" s="576" t="s">
        <v>251</v>
      </c>
      <c r="D30" s="588"/>
      <c r="E30" s="579"/>
      <c r="F30" s="579"/>
      <c r="G30" s="579"/>
      <c r="H30" s="580"/>
      <c r="I30" s="17"/>
      <c r="J30" s="39"/>
      <c r="K30" s="39"/>
      <c r="L30" s="39"/>
      <c r="M30" s="39"/>
    </row>
    <row r="31" spans="1:15" ht="15.75" x14ac:dyDescent="0.25">
      <c r="A31" s="38"/>
      <c r="B31" s="296" t="s">
        <v>216</v>
      </c>
      <c r="C31" s="576" t="s">
        <v>252</v>
      </c>
      <c r="D31" s="588"/>
      <c r="E31" s="579"/>
      <c r="F31" s="579"/>
      <c r="G31" s="579"/>
      <c r="H31" s="580"/>
      <c r="I31" s="17"/>
      <c r="J31" s="39"/>
      <c r="K31" s="39"/>
      <c r="L31" s="39"/>
      <c r="M31" s="39"/>
    </row>
    <row r="33" spans="1:15" ht="15.75" x14ac:dyDescent="0.25">
      <c r="A33" s="18"/>
      <c r="B33" s="19" t="s">
        <v>1385</v>
      </c>
      <c r="C33" s="19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</row>
    <row r="34" spans="1:15" ht="16.5" thickBot="1" x14ac:dyDescent="0.3">
      <c r="A34" s="19"/>
      <c r="B34" s="591"/>
      <c r="C34" s="591"/>
      <c r="D34" s="591"/>
      <c r="E34" s="591"/>
      <c r="F34" s="591"/>
      <c r="G34" s="591"/>
      <c r="H34" s="591"/>
      <c r="I34" s="591"/>
      <c r="J34" s="591"/>
      <c r="K34" s="591"/>
      <c r="L34" s="19"/>
      <c r="M34" s="591"/>
      <c r="N34" s="591"/>
      <c r="O34" s="591"/>
    </row>
    <row r="35" spans="1:15" ht="31.5" customHeight="1" thickBot="1" x14ac:dyDescent="0.3">
      <c r="A35" s="19"/>
      <c r="B35" s="884"/>
      <c r="C35" s="740" t="s">
        <v>239</v>
      </c>
      <c r="D35" s="740" t="s">
        <v>5</v>
      </c>
      <c r="E35" s="881" t="s">
        <v>1386</v>
      </c>
      <c r="F35" s="882"/>
      <c r="G35" s="881" t="s">
        <v>1387</v>
      </c>
      <c r="H35" s="882"/>
      <c r="I35" s="881" t="s">
        <v>1388</v>
      </c>
      <c r="J35" s="882"/>
      <c r="K35" s="17"/>
      <c r="L35" s="736"/>
      <c r="M35" s="17"/>
      <c r="N35" s="17"/>
      <c r="O35" s="17"/>
    </row>
    <row r="36" spans="1:15" ht="54" customHeight="1" thickBot="1" x14ac:dyDescent="0.3">
      <c r="A36" s="19"/>
      <c r="B36" s="885"/>
      <c r="C36" s="718"/>
      <c r="D36" s="719"/>
      <c r="E36" s="592" t="s">
        <v>347</v>
      </c>
      <c r="F36" s="593" t="s">
        <v>1389</v>
      </c>
      <c r="G36" s="592" t="s">
        <v>347</v>
      </c>
      <c r="H36" s="593" t="s">
        <v>1390</v>
      </c>
      <c r="I36" s="592" t="s">
        <v>347</v>
      </c>
      <c r="J36" s="593" t="s">
        <v>1391</v>
      </c>
      <c r="K36" s="17"/>
      <c r="L36" s="792"/>
      <c r="M36" s="342"/>
      <c r="N36" s="342"/>
      <c r="O36" s="342"/>
    </row>
    <row r="37" spans="1:15" ht="16.5" thickBot="1" x14ac:dyDescent="0.3">
      <c r="A37" s="19"/>
      <c r="B37" s="594" t="s">
        <v>26</v>
      </c>
      <c r="C37" s="23" t="s">
        <v>27</v>
      </c>
      <c r="D37" s="194">
        <v>1</v>
      </c>
      <c r="E37" s="194">
        <v>2</v>
      </c>
      <c r="F37" s="195">
        <v>3</v>
      </c>
      <c r="G37" s="194">
        <v>4</v>
      </c>
      <c r="H37" s="195">
        <v>5</v>
      </c>
      <c r="I37" s="194">
        <v>6</v>
      </c>
      <c r="J37" s="195">
        <v>7</v>
      </c>
      <c r="K37" s="17"/>
      <c r="L37" s="17"/>
      <c r="M37" s="55"/>
      <c r="N37" s="55"/>
      <c r="O37" s="55"/>
    </row>
    <row r="38" spans="1:15" ht="16.5" thickBot="1" x14ac:dyDescent="0.3">
      <c r="A38" s="19"/>
      <c r="B38" s="595" t="s">
        <v>1392</v>
      </c>
      <c r="C38" s="596" t="s">
        <v>247</v>
      </c>
      <c r="D38" s="597"/>
      <c r="E38" s="598"/>
      <c r="F38" s="598"/>
      <c r="G38" s="598"/>
      <c r="H38" s="598"/>
      <c r="I38" s="598"/>
      <c r="J38" s="599"/>
      <c r="K38" s="591"/>
      <c r="L38" s="33" t="str">
        <f>IF(D38=E38+G38+I38,"","грешка")</f>
        <v/>
      </c>
      <c r="M38" s="39" t="str">
        <f>IF(E38&lt;F38,"грешка","")</f>
        <v/>
      </c>
      <c r="N38" s="39" t="str">
        <f>IF(G38&lt;H38,"грешка","")</f>
        <v/>
      </c>
      <c r="O38" s="39" t="str">
        <f>IF(I38&lt;J38,"грешка","")</f>
        <v/>
      </c>
    </row>
  </sheetData>
  <mergeCells count="27">
    <mergeCell ref="I35:J35"/>
    <mergeCell ref="L35:L36"/>
    <mergeCell ref="E23:G23"/>
    <mergeCell ref="B35:B36"/>
    <mergeCell ref="C35:C36"/>
    <mergeCell ref="D35:D36"/>
    <mergeCell ref="E35:F35"/>
    <mergeCell ref="G35:H35"/>
    <mergeCell ref="B22:B24"/>
    <mergeCell ref="C22:C24"/>
    <mergeCell ref="D22:G22"/>
    <mergeCell ref="H22:H24"/>
    <mergeCell ref="D23:D24"/>
    <mergeCell ref="J7:J8"/>
    <mergeCell ref="K7:K8"/>
    <mergeCell ref="L7:L8"/>
    <mergeCell ref="M7:M8"/>
    <mergeCell ref="N7:N8"/>
    <mergeCell ref="B2:H2"/>
    <mergeCell ref="B6:B8"/>
    <mergeCell ref="C6:C8"/>
    <mergeCell ref="D6:E6"/>
    <mergeCell ref="F6:H6"/>
    <mergeCell ref="D7:D8"/>
    <mergeCell ref="E7:E8"/>
    <mergeCell ref="F7:F8"/>
    <mergeCell ref="G7:H7"/>
  </mergeCells>
  <dataValidations count="2">
    <dataValidation type="decimal" operator="greaterThanOrEqual" allowBlank="1" showInputMessage="1" showErrorMessage="1" error="Непозволена стойност или неправилно използване на клавиша &quot;space&quot;!" sqref="D10:E18">
      <formula1>0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D26:H31 D38:J38 F10:H18">
      <formula1>0</formula1>
    </dataValidation>
  </dataValidations>
  <pageMargins left="0.11811023622047245" right="0.11811023622047245" top="0.15748031496062992" bottom="0.15748031496062992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14</vt:i4>
      </vt:variant>
    </vt:vector>
  </HeadingPairs>
  <TitlesOfParts>
    <vt:vector size="14" baseType="lpstr">
      <vt:lpstr>УКАЗАНИЯ</vt:lpstr>
      <vt:lpstr>365</vt:lpstr>
      <vt:lpstr>ПР1</vt:lpstr>
      <vt:lpstr>ПР2</vt:lpstr>
      <vt:lpstr>ПР5</vt:lpstr>
      <vt:lpstr>ПР6</vt:lpstr>
      <vt:lpstr>ПР9</vt:lpstr>
      <vt:lpstr>ПР11</vt:lpstr>
      <vt:lpstr>366</vt:lpstr>
      <vt:lpstr>367</vt:lpstr>
      <vt:lpstr>370</vt:lpstr>
      <vt:lpstr>372</vt:lpstr>
      <vt:lpstr>372-р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2019-12-18T08:55:24Z</dcterms:created>
  <dcterms:modified xsi:type="dcterms:W3CDTF">2021-01-14T09:09:13Z</dcterms:modified>
</cp:coreProperties>
</file>